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<sst xmlns="http://schemas.openxmlformats.org/spreadsheetml/2006/main" count="115" uniqueCount="70">
  <si>
    <t xml:space="preserve">Mapa de tus tres documentos</t>
  </si>
  <si>
    <t xml:space="preserve">Vuelcas las cifras de tu último cierre y la hoja te ordena los tres papeles por la pregunta que contesta cada uno, y te señala el hueco que no contesta ninguno.</t>
  </si>
  <si>
    <t xml:space="preserve">   Escribes tú en las celdas azules.   ·   Lo gris lo calcula la hoja sola.   ·   Capítulo 3 · plantilla 3.1 de 44   ·   El detalle, en la hoja «Cómo se usa».</t>
  </si>
  <si>
    <t xml:space="preserve">1 · Cuenta de resultados   ·   ¿cuánto he ganado?</t>
  </si>
  <si>
    <t xml:space="preserve">Euros del año</t>
  </si>
  <si>
    <t xml:space="preserve">% sobre ventas</t>
  </si>
  <si>
    <t xml:space="preserve">Ventas del año</t>
  </si>
  <si>
    <t xml:space="preserve">Compras y coste directo de lo vendido</t>
  </si>
  <si>
    <t xml:space="preserve">Margen bruto</t>
  </si>
  <si>
    <t xml:space="preserve">Gastos de estructura   ·   margen bruto menos EBITDA</t>
  </si>
  <si>
    <t xml:space="preserve">EBITDA</t>
  </si>
  <si>
    <t xml:space="preserve">Amortización</t>
  </si>
  <si>
    <t xml:space="preserve">Gastos financieros</t>
  </si>
  <si>
    <t xml:space="preserve">Beneficio antes de impuestos</t>
  </si>
  <si>
    <t xml:space="preserve">Impuesto de sociedades</t>
  </si>
  <si>
    <t xml:space="preserve">Beneficio neto   ·   la cifra que buscas en la carpeta</t>
  </si>
  <si>
    <t xml:space="preserve">2 · Balance   ·   ¿qué tengo y de quién es?</t>
  </si>
  <si>
    <t xml:space="preserve">Euros al cierre</t>
  </si>
  <si>
    <t xml:space="preserve">% del activo</t>
  </si>
  <si>
    <t xml:space="preserve">Nave, furgonetas, maquinaria y equipos</t>
  </si>
  <si>
    <t xml:space="preserve">Material parado en el almacén</t>
  </si>
  <si>
    <t xml:space="preserve">Clientes que aún no han pagado</t>
  </si>
  <si>
    <t xml:space="preserve">Dinero en el banco</t>
  </si>
  <si>
    <t xml:space="preserve">Total activo   ·   lo que la empresa tiene</t>
  </si>
  <si>
    <t xml:space="preserve">Proveedores</t>
  </si>
  <si>
    <t xml:space="preserve">Bancos, Hacienda, Seguridad Social y nóminas</t>
  </si>
  <si>
    <t xml:space="preserve">Patrimonio neto   ·   lo que es de los socios</t>
  </si>
  <si>
    <t xml:space="preserve">Total pasivo y patrimonio neto</t>
  </si>
  <si>
    <t xml:space="preserve">Descuadre   ·   tiene que dar cero</t>
  </si>
  <si>
    <t xml:space="preserve">3 · Modelo 303   ·   ¿cuánto debo ahora mismo?</t>
  </si>
  <si>
    <t xml:space="preserve">del año %</t>
  </si>
  <si>
    <t xml:space="preserve">Por trimestre</t>
  </si>
  <si>
    <t xml:space="preserve">Tipo de IVA medio   ·   escribe 21 si es el 21 %</t>
  </si>
  <si>
    <t xml:space="preserve">IVA repercutido   ·   el que le cobras a tus clientes</t>
  </si>
  <si>
    <t xml:space="preserve">IVA soportado   ·   el que pagas a tus proveedores</t>
  </si>
  <si>
    <t xml:space="preserve">IVA a ingresar   ·   dinero de otros que estaba de paso</t>
  </si>
  <si>
    <t xml:space="preserve">Lo que no contesta ninguno de los tres   ·   ¿cuánto tendré en el banco dentro de ocho semanas?</t>
  </si>
  <si>
    <t xml:space="preserve">Euros</t>
  </si>
  <si>
    <t xml:space="preserve">Dinero que hay hoy en el banco</t>
  </si>
  <si>
    <t xml:space="preserve">Cobros previstos en las próximas ocho semanas</t>
  </si>
  <si>
    <t xml:space="preserve">Pagos previstos en las próximas ocho semanas</t>
  </si>
  <si>
    <t xml:space="preserve">Lo que te quedará en el banco</t>
  </si>
  <si>
    <t xml:space="preserve">DE TODO LO QUE TIENES, ES DINERO</t>
  </si>
  <si>
    <t xml:space="preserve">IVA QUE LE DEBES A HACIENDA CADA TRIMESTRE</t>
  </si>
  <si>
    <t xml:space="preserve">EN EL BANCO DENTRO DE OCHO SEMANAS</t>
  </si>
  <si>
    <t xml:space="preserve">   EJEMPLO RESUELTO   ·   Los números son los del libro. Para trabajar con los tuyos, usa la hoja «Plantilla».</t>
  </si>
  <si>
    <t xml:space="preserve">Capítulo 3 · plantilla 3.1 de 44 · «Facturas mucho y no ganas dinero»</t>
  </si>
  <si>
    <t xml:space="preserve">PARA QUÉ SIRVE</t>
  </si>
  <si>
    <t xml:space="preserve">Para saber qué papel abrir según lo que quieras saber. En la carpeta que te manda la asesoría hay tres documentos y cada uno contesta una pregunta distinta: la cuenta de resultados dice cuánto has ganado, el balance dice qué tienes y de quién es, y el modelo 303 dice cuánto le debes a Hacienda ahora mismo. Ninguno de los tres contesta la que te quita el sueño, y esta hoja te la deja señalada abajo del todo.</t>
  </si>
  <si>
    <t xml:space="preserve">QUÉ NECESITAS TENER A MANO</t>
  </si>
  <si>
    <t xml:space="preserve">La cuenta de resultados del último cierre: ventas, compras, EBITDA, amortización, gastos financieros e impuesto.</t>
  </si>
  <si>
    <t xml:space="preserve">El balance del mismo cierre: inmovilizado, existencias, clientes, tesorería, proveedores, resto de deudas y patrimonio neto.</t>
  </si>
  <si>
    <t xml:space="preserve">El tipo medio de IVA con el que trabajas. Si casi todo lo tuyo va al general, es 21.</t>
  </si>
  <si>
    <t xml:space="preserve">El saldo de tus cuentas hoy, y una estimación de lo que vas a cobrar y pagar en las próximas ocho semanas. Con las facturas emitidas y las pendientes de pagar delante.</t>
  </si>
  <si>
    <t xml:space="preserve">CÓMO SE RELLENA</t>
  </si>
  <si>
    <t xml:space="preserve">Rellena el primer bloque con la cuenta de resultados. La hoja calcula sola el margen bruto, los gastos de estructura, el beneficio antes de impuestos y el neto.</t>
  </si>
  <si>
    <t xml:space="preserve">Rellena el segundo con el balance. Mira el descuadre: si no da cero, has copiado mal una cifra o te falta una línea. Un balance que no cuadra no es un balance.</t>
  </si>
  <si>
    <t xml:space="preserve">Pon tu tipo de IVA. La hoja estima el repercutido, el soportado y lo que sale a pagar cada trimestre.</t>
  </si>
  <si>
    <t xml:space="preserve">Rellena el último bloque, que es el que no te da nadie: banco de hoy, cobros y pagos de las próximas ocho semanas.</t>
  </si>
  <si>
    <t xml:space="preserve">QUÉ TE ESTÁ DICIENDO</t>
  </si>
  <si>
    <t xml:space="preserve">El porcentaje de tu activo que es dinero de verdad. En la empresa del libro es un 6,9 %: de 842.000 € de cosas, sólo 58.000 € están en el banco. El resto son promesas de dinero y hierro.</t>
  </si>
  <si>
    <t xml:space="preserve">El peso de clientes en el gráfico. Si es la barra más alta, tu activo principal son facturas sin cobrar y tu problema no está en la cuenta de resultados.</t>
  </si>
  <si>
    <t xml:space="preserve">El IVA trimestral. No es un dato de cómo va el negocio: es consecuencia de haber facturado y comprado. Un trimestre de acopios lo baja sin que nada vaya mejor.</t>
  </si>
  <si>
    <t xml:space="preserve">El saldo dentro de ocho semanas. Ese número no está en ninguno de los tres papeles y es el único que mira hacia delante.</t>
  </si>
  <si>
    <t xml:space="preserve">OJO CON ESTO</t>
  </si>
  <si>
    <t xml:space="preserve">El IVA que cobras a tus clientes no es tuyo: lo recaudas, se queda unas semanas en tu cuenta y luego lo ingresas. Mientras está ahí abulta el saldo y te hace creer que vas sobrado. Y ojo con las dos fechas de enero: el cuarto trimestre del IVA vence el 30, pero las retenciones de los modelos 111 y 115 vencen el 20. Casi todo el mundo memoriza la del IVA y llega tarde a la otra.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</si>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</sst>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;[RED]\-#,##0&quot; €&quot;"/>
    <numFmt numFmtId="166" formatCode="0.0\ %;[RED]\-0.0\ %"/>
    <numFmt numFmtId="167" formatCode="0&quot; %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3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 todo lo que «tienes», ¿cuánto es dinero?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Plantilla!C19</c:f>
              <c:strCache>
                <c:ptCount val="1"/>
                <c:pt idx="0">
                  <c:v>Euros al cierre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Plantilla!$B$20:$B$23</c:f>
              <c:strCache>
                <c:ptCount val="4"/>
                <c:pt idx="0">
                  <c:v>Nave, furgonetas, maquinaria y equipos</c:v>
                </c:pt>
                <c:pt idx="1">
                  <c:v>Material parado en el almacén</c:v>
                </c:pt>
                <c:pt idx="2">
                  <c:v>Clientes que aún no han pagado</c:v>
                </c:pt>
                <c:pt idx="3">
                  <c:v>Dinero en el banco</c:v>
                </c:pt>
              </c:strCache>
            </c:strRef>
          </c:cat>
          <c:val>
            <c:numRef>
              <c:f>Plantilla!$C$20:$C$23</c:f>
              <c:numCache>
                <c:formatCode>General</c:formatCode>
                <c:ptCount val="4"/>
              </c:numCache>
            </c:numRef>
          </c:val>
        </c:ser>
        <c:gapWidth val="150"/>
        <c:overlap val="0"/>
        <c:axId val="3080580"/>
        <c:axId val="40743850"/>
      </c:barChart>
      <c:catAx>
        <c:axId val="30805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743850"/>
        <c:crosses val="autoZero"/>
        <c:auto val="1"/>
        <c:lblAlgn val="ctr"/>
        <c:lblOffset val="100"/>
        <c:noMultiLvlLbl val="0"/>
      </c:catAx>
      <c:valAx>
        <c:axId val="4074385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8058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 todo lo que «tienes», ¿cuánto es dinero?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Ejemplo!C19</c:f>
              <c:strCache>
                <c:ptCount val="1"/>
                <c:pt idx="0">
                  <c:v>Euros al cierre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Ejemplo!$B$20:$B$23</c:f>
              <c:strCache>
                <c:ptCount val="4"/>
                <c:pt idx="0">
                  <c:v>Nave, furgonetas, maquinaria y equipos</c:v>
                </c:pt>
                <c:pt idx="1">
                  <c:v>Material parado en el almacén</c:v>
                </c:pt>
                <c:pt idx="2">
                  <c:v>Clientes que aún no han pagado</c:v>
                </c:pt>
                <c:pt idx="3">
                  <c:v>Dinero en el banco</c:v>
                </c:pt>
              </c:strCache>
            </c:strRef>
          </c:cat>
          <c:val>
            <c:numRef>
              <c:f>Ejemplo!$C$20:$C$23</c:f>
              <c:numCache>
                <c:formatCode>#,##0" €";[RED]\-#,##0" €"</c:formatCode>
                <c:ptCount val="4"/>
                <c:pt idx="0">
                  <c:v>296000</c:v>
                </c:pt>
                <c:pt idx="1">
                  <c:v>96000</c:v>
                </c:pt>
                <c:pt idx="2">
                  <c:v>392000</c:v>
                </c:pt>
                <c:pt idx="3">
                  <c:v>58000</c:v>
                </c:pt>
              </c:numCache>
            </c:numRef>
          </c:val>
        </c:ser>
        <c:gapWidth val="150"/>
        <c:overlap val="0"/>
        <c:axId val="44352992"/>
        <c:axId val="49014760"/>
      </c:barChart>
      <c:catAx>
        <c:axId val="4435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014760"/>
        <c:crosses val="autoZero"/>
        <c:auto val="1"/>
        <c:lblAlgn val="ctr"/>
        <c:lblOffset val="100"/>
        <c:noMultiLvlLbl val="0"/>
      </c:catAx>
      <c:valAx>
        <c:axId val="49014760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35299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45</xdr:row>
      <xdr:rowOff>0</xdr:rowOff>
    </xdr:from>
    <xdr:to>
      <xdr:col>6</xdr:col>
      <xdr:colOff>385200</xdr:colOff>
      <xdr:row>60</xdr:row>
      <xdr:rowOff>21960</xdr:rowOff>
    </xdr:to>
    <xdr:graphicFrame>
      <xdr:nvGraphicFramePr>
        <xdr:cNvPr id="0" name="Chart 1"/>
        <xdr:cNvGraphicFramePr/>
      </xdr:nvGraphicFramePr>
      <xdr:xfrm>
        <a:off x="154800" y="1322064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45</xdr:row>
      <xdr:rowOff>0</xdr:rowOff>
    </xdr:from>
    <xdr:to>
      <xdr:col>6</xdr:col>
      <xdr:colOff>385200</xdr:colOff>
      <xdr:row>60</xdr:row>
      <xdr:rowOff>21960</xdr:rowOff>
    </xdr:to>
    <xdr:graphicFrame>
      <xdr:nvGraphicFramePr>
        <xdr:cNvPr id="1" name="Chart 1"/>
        <xdr:cNvGraphicFramePr/>
      </xdr:nvGraphicFramePr>
      <xdr:xfrm>
        <a:off x="154800" y="1322064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5" min="4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</row>
    <row r="5" customFormat="false" ht="9.75" hidden="false" customHeight="true" outlineLevel="0" collapsed="false"/>
    <row r="7" customFormat="false" ht="31.5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18.75" hidden="false" customHeight="true" outlineLevel="0" collapsed="false">
      <c r="B8" s="6" t="s">
        <v>6</v>
      </c>
      <c r="C8" s="7"/>
      <c r="D8" s="8" t="str">
        <f aca="false">IF(C8="","",1)</f>
        <v/>
      </c>
    </row>
    <row r="9" customFormat="false" ht="18.75" hidden="false" customHeight="true" outlineLevel="0" collapsed="false">
      <c r="B9" s="6" t="s">
        <v>7</v>
      </c>
      <c r="C9" s="7"/>
      <c r="D9" s="8" t="str">
        <f aca="false">IF(OR(C8="",C9=""),"",C9/C8)</f>
        <v/>
      </c>
    </row>
    <row r="10" customFormat="false" ht="19.5" hidden="false" customHeight="true" outlineLevel="0" collapsed="false">
      <c r="B10" s="9" t="s">
        <v>8</v>
      </c>
      <c r="C10" s="10" t="str">
        <f aca="false">IF(OR(C8="",C9=""),"",C8-C9)</f>
        <v/>
      </c>
      <c r="D10" s="11" t="str">
        <f aca="false">IF(OR(C8="",C10=""),"",C10/C8)</f>
        <v/>
      </c>
    </row>
    <row r="11" customFormat="false" ht="34.5" hidden="false" customHeight="true" outlineLevel="0" collapsed="false">
      <c r="B11" s="12" t="s">
        <v>9</v>
      </c>
      <c r="C11" s="13" t="str">
        <f aca="false">IF(OR(C10="",C12=""),"",C10-C12)</f>
        <v/>
      </c>
      <c r="D11" s="8" t="str">
        <f aca="false">IF(OR(C8="",C11=""),"",C11/C8)</f>
        <v/>
      </c>
    </row>
    <row r="12" customFormat="false" ht="18.75" hidden="false" customHeight="true" outlineLevel="0" collapsed="false">
      <c r="B12" s="6" t="s">
        <v>10</v>
      </c>
      <c r="C12" s="7"/>
      <c r="D12" s="8" t="str">
        <f aca="false">IF(OR(C8="",C12=""),"",C12/C8)</f>
        <v/>
      </c>
    </row>
    <row r="13" customFormat="false" ht="18.75" hidden="false" customHeight="true" outlineLevel="0" collapsed="false">
      <c r="B13" s="6" t="s">
        <v>11</v>
      </c>
      <c r="C13" s="7"/>
      <c r="D13" s="8" t="str">
        <f aca="false">IF(OR(C8="",C13=""),"",C13/C8)</f>
        <v/>
      </c>
    </row>
    <row r="14" customFormat="false" ht="18.75" hidden="false" customHeight="true" outlineLevel="0" collapsed="false">
      <c r="B14" s="6" t="s">
        <v>12</v>
      </c>
      <c r="C14" s="7"/>
      <c r="D14" s="8" t="str">
        <f aca="false">IF(OR(C8="",C14=""),"",C14/C8)</f>
        <v/>
      </c>
    </row>
    <row r="15" customFormat="false" ht="19.5" hidden="false" customHeight="true" outlineLevel="0" collapsed="false">
      <c r="B15" s="9" t="s">
        <v>13</v>
      </c>
      <c r="C15" s="10" t="str">
        <f aca="false">IF(C12="","",C12-N(C13)-N(C14))</f>
        <v/>
      </c>
      <c r="D15" s="11" t="str">
        <f aca="false">IF(OR(C8="",C15=""),"",C15/C8)</f>
        <v/>
      </c>
    </row>
    <row r="16" customFormat="false" ht="18.75" hidden="false" customHeight="true" outlineLevel="0" collapsed="false">
      <c r="B16" s="6" t="s">
        <v>14</v>
      </c>
      <c r="C16" s="7"/>
      <c r="D16" s="8" t="str">
        <f aca="false">IF(OR(C8="",C16=""),"",C16/C8)</f>
        <v/>
      </c>
    </row>
    <row r="17" customFormat="false" ht="34.5" hidden="false" customHeight="true" outlineLevel="0" collapsed="false">
      <c r="B17" s="14" t="s">
        <v>15</v>
      </c>
      <c r="C17" s="15" t="str">
        <f aca="false">IF(C15="","",C15-N(C16))</f>
        <v/>
      </c>
      <c r="D17" s="16" t="str">
        <f aca="false">IF(OR(C8="",C17=""),"",C17/C8)</f>
        <v/>
      </c>
    </row>
    <row r="19" customFormat="false" ht="31.5" hidden="false" customHeight="true" outlineLevel="0" collapsed="false">
      <c r="B19" s="4" t="s">
        <v>16</v>
      </c>
      <c r="C19" s="5" t="s">
        <v>17</v>
      </c>
      <c r="D19" s="5" t="s">
        <v>18</v>
      </c>
    </row>
    <row r="20" customFormat="false" ht="18.75" hidden="false" customHeight="true" outlineLevel="0" collapsed="false">
      <c r="B20" s="6" t="s">
        <v>19</v>
      </c>
      <c r="C20" s="7"/>
      <c r="D20" s="8" t="str">
        <f aca="false">IF(OR(C24="",C20=""),"",C20/C24)</f>
        <v/>
      </c>
    </row>
    <row r="21" customFormat="false" ht="18.75" hidden="false" customHeight="true" outlineLevel="0" collapsed="false">
      <c r="B21" s="6" t="s">
        <v>20</v>
      </c>
      <c r="C21" s="7"/>
      <c r="D21" s="8" t="str">
        <f aca="false">IF(OR(C24="",C21=""),"",C21/C24)</f>
        <v/>
      </c>
    </row>
    <row r="22" customFormat="false" ht="18.75" hidden="false" customHeight="true" outlineLevel="0" collapsed="false">
      <c r="B22" s="6" t="s">
        <v>21</v>
      </c>
      <c r="C22" s="7"/>
      <c r="D22" s="8" t="str">
        <f aca="false">IF(OR(C24="",C22=""),"",C22/C24)</f>
        <v/>
      </c>
    </row>
    <row r="23" customFormat="false" ht="18.75" hidden="false" customHeight="true" outlineLevel="0" collapsed="false">
      <c r="B23" s="6" t="s">
        <v>22</v>
      </c>
      <c r="C23" s="7"/>
      <c r="D23" s="8" t="str">
        <f aca="false">IF(OR(C24="",C23=""),"",C23/C24)</f>
        <v/>
      </c>
    </row>
    <row r="24" customFormat="false" ht="34.5" hidden="false" customHeight="true" outlineLevel="0" collapsed="false">
      <c r="B24" s="17" t="s">
        <v>23</v>
      </c>
      <c r="C24" s="10" t="str">
        <f aca="false">IF(COUNT(C20:C23)=0,"",SUM(C20:C23))</f>
        <v/>
      </c>
      <c r="D24" s="11" t="str">
        <f aca="false">IF(C24="","",1)</f>
        <v/>
      </c>
    </row>
    <row r="25" customFormat="false" ht="18.75" hidden="false" customHeight="true" outlineLevel="0" collapsed="false">
      <c r="B25" s="6" t="s">
        <v>24</v>
      </c>
      <c r="C25" s="7"/>
      <c r="D25" s="8" t="str">
        <f aca="false">IF(OR(C24="",C25=""),"",C25/C24)</f>
        <v/>
      </c>
    </row>
    <row r="26" customFormat="false" ht="34.5" hidden="false" customHeight="true" outlineLevel="0" collapsed="false">
      <c r="B26" s="12" t="s">
        <v>25</v>
      </c>
      <c r="C26" s="7"/>
      <c r="D26" s="8" t="str">
        <f aca="false">IF(OR(C24="",C26=""),"",C26/C24)</f>
        <v/>
      </c>
    </row>
    <row r="27" customFormat="false" ht="34.5" hidden="false" customHeight="true" outlineLevel="0" collapsed="false">
      <c r="B27" s="12" t="s">
        <v>26</v>
      </c>
      <c r="C27" s="7"/>
      <c r="D27" s="8" t="str">
        <f aca="false">IF(OR(C24="",C27=""),"",C27/C24)</f>
        <v/>
      </c>
    </row>
    <row r="28" customFormat="false" ht="19.5" hidden="false" customHeight="true" outlineLevel="0" collapsed="false">
      <c r="B28" s="9" t="s">
        <v>27</v>
      </c>
      <c r="C28" s="10" t="str">
        <f aca="false">IF(COUNT(C25:C27)=0,"",SUM(C25:C27))</f>
        <v/>
      </c>
      <c r="D28" s="11" t="str">
        <f aca="false">IF(OR(C24="",C28=""),"",C28/C24)</f>
        <v/>
      </c>
    </row>
    <row r="29" customFormat="false" ht="18.75" hidden="false" customHeight="true" outlineLevel="0" collapsed="false">
      <c r="B29" s="6" t="s">
        <v>28</v>
      </c>
      <c r="C29" s="13" t="str">
        <f aca="false">IF(OR(C24="",C28=""),"",C24-C28)</f>
        <v/>
      </c>
    </row>
    <row r="31" customFormat="false" ht="31.5" hidden="false" customHeight="true" outlineLevel="0" collapsed="false">
      <c r="B31" s="4" t="s">
        <v>29</v>
      </c>
      <c r="C31" s="5" t="s">
        <v>30</v>
      </c>
      <c r="D31" s="5" t="s">
        <v>31</v>
      </c>
    </row>
    <row r="32" customFormat="false" ht="34.5" hidden="false" customHeight="true" outlineLevel="0" collapsed="false">
      <c r="B32" s="12" t="s">
        <v>32</v>
      </c>
      <c r="C32" s="18"/>
    </row>
    <row r="33" customFormat="false" ht="34.5" hidden="false" customHeight="true" outlineLevel="0" collapsed="false">
      <c r="B33" s="12" t="s">
        <v>33</v>
      </c>
      <c r="C33" s="13" t="str">
        <f aca="false">IF(OR(C8="",C32=""),"",C8*C32/100)</f>
        <v/>
      </c>
      <c r="D33" s="13" t="str">
        <f aca="false">IF(C33="","",C33/4)</f>
        <v/>
      </c>
    </row>
    <row r="34" customFormat="false" ht="34.5" hidden="false" customHeight="true" outlineLevel="0" collapsed="false">
      <c r="B34" s="12" t="s">
        <v>34</v>
      </c>
      <c r="C34" s="13" t="str">
        <f aca="false">IF(OR(C9="",C32=""),"",C9*C32/100)</f>
        <v/>
      </c>
      <c r="D34" s="13" t="str">
        <f aca="false">IF(C34="","",C34/4)</f>
        <v/>
      </c>
    </row>
    <row r="35" customFormat="false" ht="34.5" hidden="false" customHeight="true" outlineLevel="0" collapsed="false">
      <c r="B35" s="17" t="s">
        <v>35</v>
      </c>
      <c r="C35" s="10" t="str">
        <f aca="false">IF(OR(C33="",C34=""),"",C33-C34)</f>
        <v/>
      </c>
      <c r="D35" s="10" t="str">
        <f aca="false">IF(C35="","",C35/4)</f>
        <v/>
      </c>
    </row>
    <row r="37" customFormat="false" ht="31.5" hidden="false" customHeight="true" outlineLevel="0" collapsed="false">
      <c r="B37" s="4" t="s">
        <v>36</v>
      </c>
      <c r="C37" s="5" t="s">
        <v>37</v>
      </c>
    </row>
    <row r="38" customFormat="false" ht="18.75" hidden="false" customHeight="true" outlineLevel="0" collapsed="false">
      <c r="B38" s="6" t="s">
        <v>38</v>
      </c>
      <c r="C38" s="7"/>
    </row>
    <row r="39" customFormat="false" ht="34.5" hidden="false" customHeight="true" outlineLevel="0" collapsed="false">
      <c r="B39" s="12" t="s">
        <v>39</v>
      </c>
      <c r="C39" s="7"/>
    </row>
    <row r="40" customFormat="false" ht="34.5" hidden="false" customHeight="true" outlineLevel="0" collapsed="false">
      <c r="B40" s="12" t="s">
        <v>40</v>
      </c>
      <c r="C40" s="7"/>
    </row>
    <row r="41" customFormat="false" ht="19.5" hidden="false" customHeight="true" outlineLevel="0" collapsed="false">
      <c r="B41" s="19" t="s">
        <v>41</v>
      </c>
      <c r="C41" s="15" t="str">
        <f aca="false">IF(C38="","",C38+N(C39)-N(C40))</f>
        <v/>
      </c>
    </row>
    <row r="43" customFormat="false" ht="15" hidden="false" customHeight="true" outlineLevel="0" collapsed="false">
      <c r="B43" s="20" t="s">
        <v>42</v>
      </c>
      <c r="C43" s="21" t="s">
        <v>43</v>
      </c>
      <c r="D43" s="21"/>
      <c r="E43" s="20" t="s">
        <v>44</v>
      </c>
    </row>
    <row r="44" customFormat="false" ht="30" hidden="false" customHeight="true" outlineLevel="0" collapsed="false">
      <c r="B44" s="22" t="str">
        <f aca="false">IF(OR(C24="",C23=""),"",C23/C24)</f>
        <v/>
      </c>
      <c r="C44" s="23" t="str">
        <f aca="false">IF(C35="","",C35/4)</f>
        <v/>
      </c>
      <c r="D44" s="23"/>
      <c r="E44" s="24" t="str">
        <f aca="false">IF(C41="","",C41)</f>
        <v/>
      </c>
    </row>
  </sheetData>
  <sheetProtection sheet="true"/>
  <mergeCells count="3">
    <mergeCell ref="B4:E4"/>
    <mergeCell ref="C43:D43"/>
    <mergeCell ref="C44:D44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5" min="4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5" t="s">
        <v>45</v>
      </c>
      <c r="C4" s="25"/>
      <c r="D4" s="25"/>
      <c r="E4" s="25"/>
    </row>
    <row r="5" customFormat="false" ht="9.75" hidden="false" customHeight="true" outlineLevel="0" collapsed="false"/>
    <row r="7" customFormat="false" ht="31.5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18.75" hidden="false" customHeight="true" outlineLevel="0" collapsed="false">
      <c r="B8" s="6" t="s">
        <v>6</v>
      </c>
      <c r="C8" s="7" t="n">
        <v>1680000</v>
      </c>
      <c r="D8" s="8" t="n">
        <f aca="false">IF(C8="","",1)</f>
        <v>1</v>
      </c>
    </row>
    <row r="9" customFormat="false" ht="18.75" hidden="false" customHeight="true" outlineLevel="0" collapsed="false">
      <c r="B9" s="6" t="s">
        <v>7</v>
      </c>
      <c r="C9" s="7" t="n">
        <v>924000</v>
      </c>
      <c r="D9" s="8" t="n">
        <f aca="false">IF(OR(C8="",C9=""),"",C9/C8)</f>
        <v>0.55</v>
      </c>
    </row>
    <row r="10" customFormat="false" ht="19.5" hidden="false" customHeight="true" outlineLevel="0" collapsed="false">
      <c r="B10" s="9" t="s">
        <v>8</v>
      </c>
      <c r="C10" s="10" t="n">
        <f aca="false">IF(OR(C8="",C9=""),"",C8-C9)</f>
        <v>756000</v>
      </c>
      <c r="D10" s="11" t="n">
        <f aca="false">IF(OR(C8="",C10=""),"",C10/C8)</f>
        <v>0.45</v>
      </c>
    </row>
    <row r="11" customFormat="false" ht="34.5" hidden="false" customHeight="true" outlineLevel="0" collapsed="false">
      <c r="B11" s="12" t="s">
        <v>9</v>
      </c>
      <c r="C11" s="13" t="n">
        <f aca="false">IF(OR(C10="",C12=""),"",C10-C12)</f>
        <v>530000</v>
      </c>
      <c r="D11" s="8" t="n">
        <f aca="false">IF(OR(C8="",C11=""),"",C11/C8)</f>
        <v>0.31547619047619</v>
      </c>
    </row>
    <row r="12" customFormat="false" ht="18.75" hidden="false" customHeight="true" outlineLevel="0" collapsed="false">
      <c r="B12" s="6" t="s">
        <v>10</v>
      </c>
      <c r="C12" s="7" t="n">
        <v>226000</v>
      </c>
      <c r="D12" s="8" t="n">
        <f aca="false">IF(OR(C8="",C12=""),"",C12/C8)</f>
        <v>0.13452380952381</v>
      </c>
    </row>
    <row r="13" customFormat="false" ht="18.75" hidden="false" customHeight="true" outlineLevel="0" collapsed="false">
      <c r="B13" s="6" t="s">
        <v>11</v>
      </c>
      <c r="C13" s="7" t="n">
        <v>38000</v>
      </c>
      <c r="D13" s="8" t="n">
        <f aca="false">IF(OR(C8="",C13=""),"",C13/C8)</f>
        <v>0.0226190476190476</v>
      </c>
    </row>
    <row r="14" customFormat="false" ht="18.75" hidden="false" customHeight="true" outlineLevel="0" collapsed="false">
      <c r="B14" s="6" t="s">
        <v>12</v>
      </c>
      <c r="C14" s="7" t="n">
        <v>14000</v>
      </c>
      <c r="D14" s="8" t="n">
        <f aca="false">IF(OR(C8="",C14=""),"",C14/C8)</f>
        <v>0.00833333333333333</v>
      </c>
    </row>
    <row r="15" customFormat="false" ht="19.5" hidden="false" customHeight="true" outlineLevel="0" collapsed="false">
      <c r="B15" s="9" t="s">
        <v>13</v>
      </c>
      <c r="C15" s="10" t="n">
        <f aca="false">IF(C12="","",C12-N(C13)-N(C14))</f>
        <v>174000</v>
      </c>
      <c r="D15" s="11" t="n">
        <f aca="false">IF(OR(C8="",C15=""),"",C15/C8)</f>
        <v>0.103571428571429</v>
      </c>
    </row>
    <row r="16" customFormat="false" ht="18.75" hidden="false" customHeight="true" outlineLevel="0" collapsed="false">
      <c r="B16" s="6" t="s">
        <v>14</v>
      </c>
      <c r="C16" s="7" t="n">
        <v>43500</v>
      </c>
      <c r="D16" s="8" t="n">
        <f aca="false">IF(OR(C8="",C16=""),"",C16/C8)</f>
        <v>0.0258928571428571</v>
      </c>
    </row>
    <row r="17" customFormat="false" ht="34.5" hidden="false" customHeight="true" outlineLevel="0" collapsed="false">
      <c r="B17" s="14" t="s">
        <v>15</v>
      </c>
      <c r="C17" s="15" t="n">
        <f aca="false">IF(C15="","",C15-N(C16))</f>
        <v>130500</v>
      </c>
      <c r="D17" s="16" t="n">
        <f aca="false">IF(OR(C8="",C17=""),"",C17/C8)</f>
        <v>0.0776785714285714</v>
      </c>
    </row>
    <row r="19" customFormat="false" ht="31.5" hidden="false" customHeight="true" outlineLevel="0" collapsed="false">
      <c r="B19" s="4" t="s">
        <v>16</v>
      </c>
      <c r="C19" s="5" t="s">
        <v>17</v>
      </c>
      <c r="D19" s="5" t="s">
        <v>18</v>
      </c>
    </row>
    <row r="20" customFormat="false" ht="18.75" hidden="false" customHeight="true" outlineLevel="0" collapsed="false">
      <c r="B20" s="6" t="s">
        <v>19</v>
      </c>
      <c r="C20" s="7" t="n">
        <v>296000</v>
      </c>
      <c r="D20" s="8" t="n">
        <f aca="false">IF(OR(C24="",C20=""),"",C20/C24)</f>
        <v>0.351543942992874</v>
      </c>
    </row>
    <row r="21" customFormat="false" ht="18.75" hidden="false" customHeight="true" outlineLevel="0" collapsed="false">
      <c r="B21" s="6" t="s">
        <v>20</v>
      </c>
      <c r="C21" s="7" t="n">
        <v>96000</v>
      </c>
      <c r="D21" s="8" t="n">
        <f aca="false">IF(OR(C24="",C21=""),"",C21/C24)</f>
        <v>0.114014251781473</v>
      </c>
    </row>
    <row r="22" customFormat="false" ht="18.75" hidden="false" customHeight="true" outlineLevel="0" collapsed="false">
      <c r="B22" s="6" t="s">
        <v>21</v>
      </c>
      <c r="C22" s="7" t="n">
        <v>392000</v>
      </c>
      <c r="D22" s="8" t="n">
        <f aca="false">IF(OR(C24="",C22=""),"",C22/C24)</f>
        <v>0.465558194774347</v>
      </c>
    </row>
    <row r="23" customFormat="false" ht="18.75" hidden="false" customHeight="true" outlineLevel="0" collapsed="false">
      <c r="B23" s="6" t="s">
        <v>22</v>
      </c>
      <c r="C23" s="7" t="n">
        <v>58000</v>
      </c>
      <c r="D23" s="8" t="n">
        <f aca="false">IF(OR(C24="",C23=""),"",C23/C24)</f>
        <v>0.0688836104513064</v>
      </c>
    </row>
    <row r="24" customFormat="false" ht="34.5" hidden="false" customHeight="true" outlineLevel="0" collapsed="false">
      <c r="B24" s="17" t="s">
        <v>23</v>
      </c>
      <c r="C24" s="10" t="n">
        <f aca="false">IF(COUNT(C20:C23)=0,"",SUM(C20:C23))</f>
        <v>842000</v>
      </c>
      <c r="D24" s="11" t="n">
        <f aca="false">IF(C24="","",1)</f>
        <v>1</v>
      </c>
    </row>
    <row r="25" customFormat="false" ht="18.75" hidden="false" customHeight="true" outlineLevel="0" collapsed="false">
      <c r="B25" s="6" t="s">
        <v>24</v>
      </c>
      <c r="C25" s="7" t="n">
        <v>241000</v>
      </c>
      <c r="D25" s="8" t="n">
        <f aca="false">IF(OR(C24="",C25=""),"",C25/C24)</f>
        <v>0.286223277909739</v>
      </c>
    </row>
    <row r="26" customFormat="false" ht="34.5" hidden="false" customHeight="true" outlineLevel="0" collapsed="false">
      <c r="B26" s="12" t="s">
        <v>25</v>
      </c>
      <c r="C26" s="7" t="n">
        <v>282000</v>
      </c>
      <c r="D26" s="8" t="n">
        <f aca="false">IF(OR(C24="",C26=""),"",C26/C24)</f>
        <v>0.334916864608076</v>
      </c>
    </row>
    <row r="27" customFormat="false" ht="34.5" hidden="false" customHeight="true" outlineLevel="0" collapsed="false">
      <c r="B27" s="12" t="s">
        <v>26</v>
      </c>
      <c r="C27" s="7" t="n">
        <v>319000</v>
      </c>
      <c r="D27" s="8" t="n">
        <f aca="false">IF(OR(C24="",C27=""),"",C27/C24)</f>
        <v>0.378859857482185</v>
      </c>
    </row>
    <row r="28" customFormat="false" ht="19.5" hidden="false" customHeight="true" outlineLevel="0" collapsed="false">
      <c r="B28" s="9" t="s">
        <v>27</v>
      </c>
      <c r="C28" s="10" t="n">
        <f aca="false">IF(COUNT(C25:C27)=0,"",SUM(C25:C27))</f>
        <v>842000</v>
      </c>
      <c r="D28" s="11" t="n">
        <f aca="false">IF(OR(C24="",C28=""),"",C28/C24)</f>
        <v>1</v>
      </c>
    </row>
    <row r="29" customFormat="false" ht="18.75" hidden="false" customHeight="true" outlineLevel="0" collapsed="false">
      <c r="B29" s="6" t="s">
        <v>28</v>
      </c>
      <c r="C29" s="13" t="n">
        <f aca="false">IF(OR(C24="",C28=""),"",C24-C28)</f>
        <v>0</v>
      </c>
    </row>
    <row r="31" customFormat="false" ht="31.5" hidden="false" customHeight="true" outlineLevel="0" collapsed="false">
      <c r="B31" s="4" t="s">
        <v>29</v>
      </c>
      <c r="C31" s="5" t="s">
        <v>30</v>
      </c>
      <c r="D31" s="5" t="s">
        <v>31</v>
      </c>
    </row>
    <row r="32" customFormat="false" ht="34.5" hidden="false" customHeight="true" outlineLevel="0" collapsed="false">
      <c r="B32" s="12" t="s">
        <v>32</v>
      </c>
      <c r="C32" s="18" t="n">
        <v>21</v>
      </c>
    </row>
    <row r="33" customFormat="false" ht="34.5" hidden="false" customHeight="true" outlineLevel="0" collapsed="false">
      <c r="B33" s="12" t="s">
        <v>33</v>
      </c>
      <c r="C33" s="13" t="n">
        <f aca="false">IF(OR(C8="",C32=""),"",C8*C32/100)</f>
        <v>352800</v>
      </c>
      <c r="D33" s="13" t="n">
        <f aca="false">IF(C33="","",C33/4)</f>
        <v>88200</v>
      </c>
    </row>
    <row r="34" customFormat="false" ht="34.5" hidden="false" customHeight="true" outlineLevel="0" collapsed="false">
      <c r="B34" s="12" t="s">
        <v>34</v>
      </c>
      <c r="C34" s="13" t="n">
        <f aca="false">IF(OR(C9="",C32=""),"",C9*C32/100)</f>
        <v>194040</v>
      </c>
      <c r="D34" s="13" t="n">
        <f aca="false">IF(C34="","",C34/4)</f>
        <v>48510</v>
      </c>
    </row>
    <row r="35" customFormat="false" ht="34.5" hidden="false" customHeight="true" outlineLevel="0" collapsed="false">
      <c r="B35" s="17" t="s">
        <v>35</v>
      </c>
      <c r="C35" s="10" t="n">
        <f aca="false">IF(OR(C33="",C34=""),"",C33-C34)</f>
        <v>158760</v>
      </c>
      <c r="D35" s="10" t="n">
        <f aca="false">IF(C35="","",C35/4)</f>
        <v>39690</v>
      </c>
    </row>
    <row r="37" customFormat="false" ht="31.5" hidden="false" customHeight="true" outlineLevel="0" collapsed="false">
      <c r="B37" s="4" t="s">
        <v>36</v>
      </c>
      <c r="C37" s="5" t="s">
        <v>37</v>
      </c>
    </row>
    <row r="38" customFormat="false" ht="18.75" hidden="false" customHeight="true" outlineLevel="0" collapsed="false">
      <c r="B38" s="6" t="s">
        <v>38</v>
      </c>
      <c r="C38" s="7" t="n">
        <v>58000</v>
      </c>
    </row>
    <row r="39" customFormat="false" ht="34.5" hidden="false" customHeight="true" outlineLevel="0" collapsed="false">
      <c r="B39" s="12" t="s">
        <v>39</v>
      </c>
      <c r="C39" s="7" t="n">
        <v>296000</v>
      </c>
    </row>
    <row r="40" customFormat="false" ht="34.5" hidden="false" customHeight="true" outlineLevel="0" collapsed="false">
      <c r="B40" s="12" t="s">
        <v>40</v>
      </c>
      <c r="C40" s="7" t="n">
        <v>397000</v>
      </c>
    </row>
    <row r="41" customFormat="false" ht="19.5" hidden="false" customHeight="true" outlineLevel="0" collapsed="false">
      <c r="B41" s="19" t="s">
        <v>41</v>
      </c>
      <c r="C41" s="15" t="n">
        <f aca="false">IF(C38="","",C38+N(C39)-N(C40))</f>
        <v>-43000</v>
      </c>
    </row>
    <row r="43" customFormat="false" ht="15" hidden="false" customHeight="true" outlineLevel="0" collapsed="false">
      <c r="B43" s="20" t="s">
        <v>42</v>
      </c>
      <c r="C43" s="21" t="s">
        <v>43</v>
      </c>
      <c r="D43" s="21"/>
      <c r="E43" s="20" t="s">
        <v>44</v>
      </c>
    </row>
    <row r="44" customFormat="false" ht="30" hidden="false" customHeight="true" outlineLevel="0" collapsed="false">
      <c r="B44" s="22" t="n">
        <f aca="false">IF(OR(C24="",C23=""),"",C23/C24)</f>
        <v>0.0688836104513064</v>
      </c>
      <c r="C44" s="23" t="n">
        <f aca="false">IF(C35="","",C35/4)</f>
        <v>39690</v>
      </c>
      <c r="D44" s="23"/>
      <c r="E44" s="24" t="n">
        <f aca="false">IF(C41="","",C41)</f>
        <v>-43000</v>
      </c>
    </row>
  </sheetData>
  <sheetProtection sheet="true"/>
  <mergeCells count="3">
    <mergeCell ref="B4:E4"/>
    <mergeCell ref="C43:D43"/>
    <mergeCell ref="C44:D44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6" t="s">
        <v>46</v>
      </c>
    </row>
    <row r="5" customFormat="false" ht="24" hidden="false" customHeight="true" outlineLevel="0" collapsed="false">
      <c r="B5" s="27" t="s">
        <v>47</v>
      </c>
    </row>
    <row r="6" customFormat="false" ht="75" hidden="false" customHeight="true" outlineLevel="0" collapsed="false">
      <c r="B6" s="28" t="s">
        <v>48</v>
      </c>
      <c r="C6" s="28"/>
    </row>
    <row r="8" customFormat="false" ht="24" hidden="false" customHeight="true" outlineLevel="0" collapsed="false">
      <c r="B8" s="27" t="s">
        <v>49</v>
      </c>
    </row>
    <row r="9" customFormat="false" ht="30" hidden="false" customHeight="true" outlineLevel="0" collapsed="false">
      <c r="B9" s="28" t="s">
        <v>50</v>
      </c>
      <c r="C9" s="28"/>
    </row>
    <row r="10" customFormat="false" ht="30" hidden="false" customHeight="true" outlineLevel="0" collapsed="false">
      <c r="B10" s="28" t="s">
        <v>51</v>
      </c>
      <c r="C10" s="28"/>
    </row>
    <row r="11" customFormat="false" ht="15.75" hidden="false" customHeight="true" outlineLevel="0" collapsed="false">
      <c r="B11" s="28" t="s">
        <v>52</v>
      </c>
      <c r="C11" s="28"/>
    </row>
    <row r="12" customFormat="false" ht="30" hidden="false" customHeight="true" outlineLevel="0" collapsed="false">
      <c r="B12" s="28" t="s">
        <v>53</v>
      </c>
      <c r="C12" s="28"/>
    </row>
    <row r="14" customFormat="false" ht="24" hidden="false" customHeight="true" outlineLevel="0" collapsed="false">
      <c r="B14" s="27" t="s">
        <v>54</v>
      </c>
    </row>
    <row r="15" customFormat="false" ht="30" hidden="false" customHeight="true" outlineLevel="0" collapsed="false">
      <c r="B15" s="28" t="s">
        <v>55</v>
      </c>
      <c r="C15" s="28"/>
    </row>
    <row r="16" customFormat="false" ht="30" hidden="false" customHeight="true" outlineLevel="0" collapsed="false">
      <c r="B16" s="28" t="s">
        <v>56</v>
      </c>
      <c r="C16" s="28"/>
    </row>
    <row r="17" customFormat="false" ht="30" hidden="false" customHeight="true" outlineLevel="0" collapsed="false">
      <c r="B17" s="28" t="s">
        <v>57</v>
      </c>
      <c r="C17" s="28"/>
    </row>
    <row r="18" customFormat="false" ht="30" hidden="false" customHeight="true" outlineLevel="0" collapsed="false">
      <c r="B18" s="28" t="s">
        <v>58</v>
      </c>
      <c r="C18" s="28"/>
    </row>
    <row r="20" customFormat="false" ht="24" hidden="false" customHeight="true" outlineLevel="0" collapsed="false">
      <c r="B20" s="27" t="s">
        <v>59</v>
      </c>
    </row>
    <row r="21" customFormat="false" ht="30" hidden="false" customHeight="true" outlineLevel="0" collapsed="false">
      <c r="B21" s="28" t="s">
        <v>60</v>
      </c>
      <c r="C21" s="28"/>
    </row>
    <row r="22" customFormat="false" ht="30" hidden="false" customHeight="true" outlineLevel="0" collapsed="false">
      <c r="B22" s="28" t="s">
        <v>61</v>
      </c>
      <c r="C22" s="28"/>
    </row>
    <row r="23" customFormat="false" ht="30" hidden="false" customHeight="true" outlineLevel="0" collapsed="false">
      <c r="B23" s="28" t="s">
        <v>62</v>
      </c>
      <c r="C23" s="28"/>
    </row>
    <row r="24" customFormat="false" ht="30" hidden="false" customHeight="true" outlineLevel="0" collapsed="false">
      <c r="B24" s="28" t="s">
        <v>63</v>
      </c>
      <c r="C24" s="28"/>
    </row>
    <row r="26" customFormat="false" ht="24" hidden="false" customHeight="true" outlineLevel="0" collapsed="false">
      <c r="B26" s="29" t="s">
        <v>64</v>
      </c>
    </row>
    <row r="27" customFormat="false" ht="75" hidden="false" customHeight="true" outlineLevel="0" collapsed="false">
      <c r="B27" s="30" t="s">
        <v>65</v>
      </c>
      <c r="C27" s="30"/>
    </row>
    <row r="29" customFormat="false" ht="24" hidden="false" customHeight="true" outlineLevel="0" collapsed="false">
      <c r="B29" s="27" t="s">
        <v>66</v>
      </c>
    </row>
    <row r="30" customFormat="false" ht="19.5" hidden="false" customHeight="true" outlineLevel="0" collapsed="false">
      <c r="B30" s="31" t="s">
        <v>67</v>
      </c>
      <c r="C30" s="31"/>
    </row>
    <row r="31" customFormat="false" ht="19.5" hidden="false" customHeight="true" outlineLevel="0" collapsed="false">
      <c r="B31" s="32" t="s">
        <v>68</v>
      </c>
      <c r="C31" s="32"/>
    </row>
    <row r="32" customFormat="false" ht="19.5" hidden="false" customHeight="true" outlineLevel="0" collapsed="false">
      <c r="B32" s="33" t="s">
        <v>69</v>
      </c>
      <c r="C32" s="33"/>
    </row>
  </sheetData>
  <sheetProtection sheet="true"/>
  <mergeCells count="17">
    <mergeCell ref="B6:C6"/>
    <mergeCell ref="B9:C9"/>
    <mergeCell ref="B10:C10"/>
    <mergeCell ref="B11:C11"/>
    <mergeCell ref="B12:C12"/>
    <mergeCell ref="B15:C15"/>
    <mergeCell ref="B16:C16"/>
    <mergeCell ref="B17:C17"/>
    <mergeCell ref="B18:C18"/>
    <mergeCell ref="B21:C21"/>
    <mergeCell ref="B22:C22"/>
    <mergeCell ref="B23:C23"/>
    <mergeCell ref="B24:C24"/>
    <mergeCell ref="B27:C27"/>
    <mergeCell ref="B30:C30"/>
    <mergeCell ref="B31:C31"/>
    <mergeCell ref="B32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2026-09-10T12:23:58Z</dcterms:created>
  <dc:creator>openpyxl</dc:creator>
  <dc:description/>
  <dc:language>en-US</dc:language>
  <cp:lastModifiedBy/>
  <dcterms:modified xsi:type="dcterms:W3CDTF">2026-09-10T12:23:58Z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