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<sst xmlns="http://schemas.openxmlformats.org/spreadsheetml/2006/main" count="121" uniqueCount="65">
  <si>
    <t xml:space="preserve">Cuenta de resultados en cinco líneas</t>
  </si>
  <si>
    <t xml:space="preserve">Vuelcas dos o tres ejercicios y la hoja te los deja en cinco líneas, con la columna de porcentaje sobre ventas que es la única que compara de verdad.</t>
  </si>
  <si>
    <t xml:space="preserve">   Escribes tú en las celdas azules.   ·   Lo gris lo calcula la hoja sola.   ·   Capítulo 5 · plantilla 5.1 de 44   ·   El detalle, en la hoja «Cómo se usa».</t>
  </si>
  <si>
    <t xml:space="preserve">Las cinco líneas</t>
  </si>
  <si>
    <t xml:space="preserve">Año 1   ·   €</t>
  </si>
  <si>
    <t xml:space="preserve">% vtas</t>
  </si>
  <si>
    <t xml:space="preserve">Año 2   ·   €</t>
  </si>
  <si>
    <t xml:space="preserve">Año 3   ·   €</t>
  </si>
  <si>
    <t xml:space="preserve">1 · Ventas</t>
  </si>
  <si>
    <t xml:space="preserve">2 · Coste de lo vendido</t>
  </si>
  <si>
    <t xml:space="preserve">Margen bruto</t>
  </si>
  <si>
    <t xml:space="preserve">3 · Gastos de estructura</t>
  </si>
  <si>
    <t xml:space="preserve">EBITDA</t>
  </si>
  <si>
    <t xml:space="preserve">4 · Amortización</t>
  </si>
  <si>
    <t xml:space="preserve">5 · Gastos financieros</t>
  </si>
  <si>
    <t xml:space="preserve">Beneficio antes de impuestos</t>
  </si>
  <si>
    <t xml:space="preserve">Impuesto de sociedades</t>
  </si>
  <si>
    <t xml:space="preserve">Beneficio neto</t>
  </si>
  <si>
    <t xml:space="preserve">QUÉ CAMBIÓ DEL PRIMER AÑO AL SEGUNDO</t>
  </si>
  <si>
    <t xml:space="preserve">Lo que se movió</t>
  </si>
  <si>
    <t xml:space="preserve">En euros</t>
  </si>
  <si>
    <t xml:space="preserve">En puntos</t>
  </si>
  <si>
    <t xml:space="preserve">Crecimiento de las ventas</t>
  </si>
  <si>
    <t xml:space="preserve">Margen bruto sobre ventas</t>
  </si>
  <si>
    <t xml:space="preserve">Estructura, amortización y financieros sobre ventas</t>
  </si>
  <si>
    <t xml:space="preserve">De la mejora, lo que viene de vender más</t>
  </si>
  <si>
    <t xml:space="preserve">…y lo que viene de diluir la misma estructura</t>
  </si>
  <si>
    <t xml:space="preserve">Mejora del beneficio antes de impuestos</t>
  </si>
  <si>
    <t xml:space="preserve">LA CASCADA DEL ÚLTIMO EJERCICIO QUE HAYAS RELLENADO</t>
  </si>
  <si>
    <t xml:space="preserve">De lo que facturas a lo que te queda</t>
  </si>
  <si>
    <t xml:space="preserve">Euros</t>
  </si>
  <si>
    <t xml:space="preserve">Ventas</t>
  </si>
  <si>
    <t xml:space="preserve">Coste de lo vendido</t>
  </si>
  <si>
    <t xml:space="preserve">Gastos de estructura</t>
  </si>
  <si>
    <t xml:space="preserve">Amortización</t>
  </si>
  <si>
    <t xml:space="preserve">Gastos financieros</t>
  </si>
  <si>
    <t xml:space="preserve">MARGEN BRUTO SOBRE VENTAS</t>
  </si>
  <si>
    <t xml:space="preserve">LO QUE VINO DE VENDER MÁS</t>
  </si>
  <si>
    <t xml:space="preserve">LO QUE VINO DE DILUIR ESTRUCTURA</t>
  </si>
  <si>
    <t xml:space="preserve">BENEFICIO NETO SOBRE VENTAS</t>
  </si>
  <si>
    <t xml:space="preserve">   EJEMPLO RESUELTO   ·   Los números son los del libro. Para trabajar con los tuyos, usa la hoja «Plantilla».</t>
  </si>
  <si>
    <t xml:space="preserve">Capítulo 5 · plantilla 5.1 de 44 · «Facturas mucho y no ganas dinero»</t>
  </si>
  <si>
    <t xml:space="preserve">PARA QUÉ SIRVE</t>
  </si>
  <si>
    <t xml:space="preserve">Para comparar dos o tres años sin que el tamaño te engañe. En una empresa que crece, los euros suben aunque todo vaya peor: el porcentaje sobre ventas es la única columna que compara un año de 1,3 millones con uno de 1,7 y te dice la verdad. La hoja además parte tu mejora en dos: lo que vino de vender más y lo que vino de repartir la misma estructura entre más facturación.</t>
  </si>
  <si>
    <t xml:space="preserve">QUÉ NECESITAS TENER A MANO</t>
  </si>
  <si>
    <t xml:space="preserve">La cuenta de resultados de dos o tres ejercicios. Con dos ya funciona.</t>
  </si>
  <si>
    <t xml:space="preserve">Las ventas y el coste de lo vendido de cada año. Coste de lo vendido es todo lo que desaparecería el mes que no vendes nada: material, mercancía, mano de obra directa y subcontratas.</t>
  </si>
  <si>
    <t xml:space="preserve">Los gastos de estructura de cada año: todo lo que existe aunque no vendas. Si tu cuenta no los trae con ese nombre, son margen bruto menos EBITDA.</t>
  </si>
  <si>
    <t xml:space="preserve">La amortización, los gastos financieros y el impuesto de cada año.</t>
  </si>
  <si>
    <t xml:space="preserve">CÓMO SE RELLENA</t>
  </si>
  <si>
    <t xml:space="preserve">Pon el año más antiguo en la primera columna y el más reciente a la derecha. La hoja calcula el margen bruto, el EBITDA, el beneficio antes de impuestos y el neto.</t>
  </si>
  <si>
    <t xml:space="preserve">Usa el mismo criterio de reparto en los tres años. Si un año metiste las subcontratas en estructura y otro en coste de lo vendido, tus porcentajes no comparan nada.</t>
  </si>
  <si>
    <t xml:space="preserve">Si de un año viejo sólo conoces ventas, compras y beneficio, deduce el resto y déjalo escrito. Es lo que hace el libro con 2024, y es preferible a no compararlo.</t>
  </si>
  <si>
    <t xml:space="preserve">Mira el bloque de qué cambió: te separa la mejora de gestión de la mejora de tamaño.</t>
  </si>
  <si>
    <t xml:space="preserve">QUÉ TE ESTÁ DICIENDO</t>
  </si>
  <si>
    <t xml:space="preserve">El margen bruto en porcentaje. Si está clavado de un año a otro, no has mejorado el negocio: has hecho más veces el mismo negocio.</t>
  </si>
  <si>
    <t xml:space="preserve">La línea de estructura sobre ventas. Cuando baja, estás diluyendo: es una mejora de verdad, pero se agota el día que contratas y se deshace el primer año que no creces.</t>
  </si>
  <si>
    <t xml:space="preserve">El reparto entre volumen y dilución. En la empresa del libro, dos tercios largos del mejor año vinieron de diluir, no de vender mejor.</t>
  </si>
  <si>
    <t xml:space="preserve">La cascada: los dos primeros escalones se llevan el 86 % de todo lo que facturas. Ahí se ve por qué discutir el precio del seguro es entretenido y discutir el precio de compra es rentable.</t>
  </si>
  <si>
    <t xml:space="preserve">OJO CON ESTO</t>
  </si>
  <si>
    <t xml:space="preserve">Los porcentajes se calculan siempre sobre las ventas del mismo año, nunca sobre las del anterior ni sobre un presupuesto. Y no compares nunca dos años en euros absolutos: un margen que cae del 45,0 % al 43,5 % sigue subiendo en euros si has crecido, y abres la carpeta con todas las líneas en verde mientras se te han escapado 25.200 €.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</si>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</sst>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[RED]\-#,##0&quot; €&quot;"/>
    <numFmt numFmtId="166" formatCode="0.0\ %;[RED]\-0.0\ 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 cascada: de lo que facturas a lo que te queda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Plantilla!C29</c:f>
              <c:strCache>
                <c:ptCount val="1"/>
                <c:pt idx="0">
                  <c:v>Euros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Plantilla!$B$30:$B$39</c:f>
              <c:strCache>
                <c:ptCount val="10"/>
                <c:pt idx="0">
                  <c:v>Ventas</c:v>
                </c:pt>
                <c:pt idx="1">
                  <c:v>Coste de lo vendido</c:v>
                </c:pt>
                <c:pt idx="2">
                  <c:v>Margen bruto</c:v>
                </c:pt>
                <c:pt idx="3">
                  <c:v>Gastos de estructura</c:v>
                </c:pt>
                <c:pt idx="4">
                  <c:v>EBITDA</c:v>
                </c:pt>
                <c:pt idx="5">
                  <c:v>Amortización</c:v>
                </c:pt>
                <c:pt idx="6">
                  <c:v>Gastos financieros</c:v>
                </c:pt>
                <c:pt idx="7">
                  <c:v>Beneficio antes de impuestos</c:v>
                </c:pt>
                <c:pt idx="8">
                  <c:v>Impuesto de sociedades</c:v>
                </c:pt>
                <c:pt idx="9">
                  <c:v>Beneficio neto</c:v>
                </c:pt>
              </c:strCache>
            </c:strRef>
          </c:cat>
          <c:val>
            <c:numRef>
              <c:f>Plantilla!$C$30:$C$39</c:f>
              <c:numCache>
                <c:formatCode>General</c:formatCode>
                <c:ptCount val="10"/>
              </c:numCache>
            </c:numRef>
          </c:val>
        </c:ser>
        <c:gapWidth val="150"/>
        <c:overlap val="0"/>
        <c:axId val="62933621"/>
        <c:axId val="4032509"/>
      </c:barChart>
      <c:catAx>
        <c:axId val="629336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32509"/>
        <c:crosses val="autoZero"/>
        <c:auto val="1"/>
        <c:lblAlgn val="ctr"/>
        <c:lblOffset val="100"/>
        <c:noMultiLvlLbl val="0"/>
      </c:catAx>
      <c:valAx>
        <c:axId val="403250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93362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 cascada: de lo que facturas a lo que te queda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Ejemplo!C29</c:f>
              <c:strCache>
                <c:ptCount val="1"/>
                <c:pt idx="0">
                  <c:v>Euros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Ejemplo!$B$30:$B$39</c:f>
              <c:strCache>
                <c:ptCount val="10"/>
                <c:pt idx="0">
                  <c:v>Ventas</c:v>
                </c:pt>
                <c:pt idx="1">
                  <c:v>Coste de lo vendido</c:v>
                </c:pt>
                <c:pt idx="2">
                  <c:v>Margen bruto</c:v>
                </c:pt>
                <c:pt idx="3">
                  <c:v>Gastos de estructura</c:v>
                </c:pt>
                <c:pt idx="4">
                  <c:v>EBITDA</c:v>
                </c:pt>
                <c:pt idx="5">
                  <c:v>Amortización</c:v>
                </c:pt>
                <c:pt idx="6">
                  <c:v>Gastos financieros</c:v>
                </c:pt>
                <c:pt idx="7">
                  <c:v>Beneficio antes de impuestos</c:v>
                </c:pt>
                <c:pt idx="8">
                  <c:v>Impuesto de sociedades</c:v>
                </c:pt>
                <c:pt idx="9">
                  <c:v>Beneficio neto</c:v>
                </c:pt>
              </c:strCache>
            </c:strRef>
          </c:cat>
          <c:val>
            <c:numRef>
              <c:f>Ejemplo!$C$30:$C$39</c:f>
              <c:numCache>
                <c:formatCode>#,##0" €";[RED]\-#,##0" €"</c:formatCode>
                <c:ptCount val="10"/>
                <c:pt idx="0">
                  <c:v>1680000</c:v>
                </c:pt>
                <c:pt idx="1">
                  <c:v>924000</c:v>
                </c:pt>
                <c:pt idx="2">
                  <c:v>756000</c:v>
                </c:pt>
                <c:pt idx="3">
                  <c:v>530000</c:v>
                </c:pt>
                <c:pt idx="4">
                  <c:v>226000</c:v>
                </c:pt>
                <c:pt idx="5">
                  <c:v>38000</c:v>
                </c:pt>
                <c:pt idx="6">
                  <c:v>14000</c:v>
                </c:pt>
                <c:pt idx="7">
                  <c:v>174000</c:v>
                </c:pt>
                <c:pt idx="8">
                  <c:v>43500</c:v>
                </c:pt>
                <c:pt idx="9">
                  <c:v>130500</c:v>
                </c:pt>
              </c:numCache>
            </c:numRef>
          </c:val>
        </c:ser>
        <c:gapWidth val="150"/>
        <c:overlap val="0"/>
        <c:axId val="50461673"/>
        <c:axId val="62679327"/>
      </c:barChart>
      <c:catAx>
        <c:axId val="504616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679327"/>
        <c:crosses val="autoZero"/>
        <c:auto val="1"/>
        <c:lblAlgn val="ctr"/>
        <c:lblOffset val="100"/>
        <c:noMultiLvlLbl val="0"/>
      </c:catAx>
      <c:valAx>
        <c:axId val="62679327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4616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43</xdr:row>
      <xdr:rowOff>0</xdr:rowOff>
    </xdr:from>
    <xdr:to>
      <xdr:col>7</xdr:col>
      <xdr:colOff>80640</xdr:colOff>
      <xdr:row>58</xdr:row>
      <xdr:rowOff>21960</xdr:rowOff>
    </xdr:to>
    <xdr:graphicFrame>
      <xdr:nvGraphicFramePr>
        <xdr:cNvPr id="0" name="Chart 1"/>
        <xdr:cNvGraphicFramePr/>
      </xdr:nvGraphicFramePr>
      <xdr:xfrm>
        <a:off x="154800" y="111060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43</xdr:row>
      <xdr:rowOff>0</xdr:rowOff>
    </xdr:from>
    <xdr:to>
      <xdr:col>7</xdr:col>
      <xdr:colOff>80640</xdr:colOff>
      <xdr:row>58</xdr:row>
      <xdr:rowOff>21960</xdr:rowOff>
    </xdr:to>
    <xdr:graphicFrame>
      <xdr:nvGraphicFramePr>
        <xdr:cNvPr id="1" name="Chart 1"/>
        <xdr:cNvGraphicFramePr/>
      </xdr:nvGraphicFramePr>
      <xdr:xfrm>
        <a:off x="154800" y="111060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8"/>
    <col collapsed="false" customWidth="true" hidden="false" outlineLevel="0" max="3" min="3" style="0" width="15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9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9.75" hidden="false" customHeight="true" outlineLevel="0" collapsed="false"/>
    <row r="7" customFormat="false" ht="31.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5</v>
      </c>
      <c r="G7" s="5" t="s">
        <v>7</v>
      </c>
      <c r="H7" s="5" t="s">
        <v>5</v>
      </c>
    </row>
    <row r="8" customFormat="false" ht="18.75" hidden="false" customHeight="true" outlineLevel="0" collapsed="false">
      <c r="B8" s="6" t="s">
        <v>8</v>
      </c>
      <c r="C8" s="7"/>
      <c r="D8" s="8" t="str">
        <f aca="false">IF(OR(C8="",C8=""),"",C8/C8)</f>
        <v/>
      </c>
      <c r="E8" s="7"/>
      <c r="F8" s="8" t="str">
        <f aca="false">IF(OR(E8="",E8=""),"",E8/E8)</f>
        <v/>
      </c>
      <c r="G8" s="7"/>
      <c r="H8" s="8" t="str">
        <f aca="false">IF(OR(G8="",G8=""),"",G8/G8)</f>
        <v/>
      </c>
    </row>
    <row r="9" customFormat="false" ht="18.75" hidden="false" customHeight="true" outlineLevel="0" collapsed="false">
      <c r="B9" s="6" t="s">
        <v>9</v>
      </c>
      <c r="C9" s="7"/>
      <c r="D9" s="8" t="str">
        <f aca="false">IF(OR(C8="",C9=""),"",C9/C8)</f>
        <v/>
      </c>
      <c r="E9" s="7"/>
      <c r="F9" s="8" t="str">
        <f aca="false">IF(OR(E8="",E9=""),"",E9/E8)</f>
        <v/>
      </c>
      <c r="G9" s="7"/>
      <c r="H9" s="8" t="str">
        <f aca="false">IF(OR(G8="",G9=""),"",G9/G8)</f>
        <v/>
      </c>
    </row>
    <row r="10" customFormat="false" ht="19.5" hidden="false" customHeight="true" outlineLevel="0" collapsed="false">
      <c r="B10" s="9" t="s">
        <v>10</v>
      </c>
      <c r="C10" s="10" t="str">
        <f aca="false">IF(OR(C8="",C9=""),"",C8-C9)</f>
        <v/>
      </c>
      <c r="D10" s="11" t="str">
        <f aca="false">IF(OR(C8="",C10=""),"",C10/C8)</f>
        <v/>
      </c>
      <c r="E10" s="10" t="str">
        <f aca="false">IF(OR(E8="",E9=""),"",E8-E9)</f>
        <v/>
      </c>
      <c r="F10" s="11" t="str">
        <f aca="false">IF(OR(E8="",E10=""),"",E10/E8)</f>
        <v/>
      </c>
      <c r="G10" s="10" t="str">
        <f aca="false">IF(OR(G8="",G9=""),"",G8-G9)</f>
        <v/>
      </c>
      <c r="H10" s="11" t="str">
        <f aca="false">IF(OR(G8="",G10=""),"",G10/G8)</f>
        <v/>
      </c>
    </row>
    <row r="11" customFormat="false" ht="18.75" hidden="false" customHeight="true" outlineLevel="0" collapsed="false">
      <c r="B11" s="6" t="s">
        <v>11</v>
      </c>
      <c r="C11" s="7"/>
      <c r="D11" s="8" t="str">
        <f aca="false">IF(OR(C8="",C11=""),"",C11/C8)</f>
        <v/>
      </c>
      <c r="E11" s="7"/>
      <c r="F11" s="8" t="str">
        <f aca="false">IF(OR(E8="",E11=""),"",E11/E8)</f>
        <v/>
      </c>
      <c r="G11" s="7"/>
      <c r="H11" s="8" t="str">
        <f aca="false">IF(OR(G8="",G11=""),"",G11/G8)</f>
        <v/>
      </c>
    </row>
    <row r="12" customFormat="false" ht="19.5" hidden="false" customHeight="true" outlineLevel="0" collapsed="false">
      <c r="B12" s="9" t="s">
        <v>12</v>
      </c>
      <c r="C12" s="10" t="str">
        <f aca="false">IF(OR(C10="",C11=""),"",C10-C11)</f>
        <v/>
      </c>
      <c r="D12" s="11" t="str">
        <f aca="false">IF(OR(C8="",C12=""),"",C12/C8)</f>
        <v/>
      </c>
      <c r="E12" s="10" t="str">
        <f aca="false">IF(OR(E10="",E11=""),"",E10-E11)</f>
        <v/>
      </c>
      <c r="F12" s="11" t="str">
        <f aca="false">IF(OR(E8="",E12=""),"",E12/E8)</f>
        <v/>
      </c>
      <c r="G12" s="10" t="str">
        <f aca="false">IF(OR(G10="",G11=""),"",G10-G11)</f>
        <v/>
      </c>
      <c r="H12" s="11" t="str">
        <f aca="false">IF(OR(G8="",G12=""),"",G12/G8)</f>
        <v/>
      </c>
    </row>
    <row r="13" customFormat="false" ht="18.75" hidden="false" customHeight="true" outlineLevel="0" collapsed="false">
      <c r="B13" s="6" t="s">
        <v>13</v>
      </c>
      <c r="C13" s="7"/>
      <c r="D13" s="8" t="str">
        <f aca="false">IF(OR(C8="",C13=""),"",C13/C8)</f>
        <v/>
      </c>
      <c r="E13" s="7"/>
      <c r="F13" s="8" t="str">
        <f aca="false">IF(OR(E8="",E13=""),"",E13/E8)</f>
        <v/>
      </c>
      <c r="G13" s="7"/>
      <c r="H13" s="8" t="str">
        <f aca="false">IF(OR(G8="",G13=""),"",G13/G8)</f>
        <v/>
      </c>
    </row>
    <row r="14" customFormat="false" ht="18.75" hidden="false" customHeight="true" outlineLevel="0" collapsed="false">
      <c r="B14" s="6" t="s">
        <v>14</v>
      </c>
      <c r="C14" s="7"/>
      <c r="D14" s="8" t="str">
        <f aca="false">IF(OR(C8="",C14=""),"",C14/C8)</f>
        <v/>
      </c>
      <c r="E14" s="7"/>
      <c r="F14" s="8" t="str">
        <f aca="false">IF(OR(E8="",E14=""),"",E14/E8)</f>
        <v/>
      </c>
      <c r="G14" s="7"/>
      <c r="H14" s="8" t="str">
        <f aca="false">IF(OR(G8="",G14=""),"",G14/G8)</f>
        <v/>
      </c>
    </row>
    <row r="15" customFormat="false" ht="19.5" hidden="false" customHeight="true" outlineLevel="0" collapsed="false">
      <c r="B15" s="9" t="s">
        <v>15</v>
      </c>
      <c r="C15" s="10" t="str">
        <f aca="false">IF(C12="","",C12-N(C13)-N(C14))</f>
        <v/>
      </c>
      <c r="D15" s="11" t="str">
        <f aca="false">IF(OR(C8="",C15=""),"",C15/C8)</f>
        <v/>
      </c>
      <c r="E15" s="10" t="str">
        <f aca="false">IF(E12="","",E12-N(E13)-N(E14))</f>
        <v/>
      </c>
      <c r="F15" s="11" t="str">
        <f aca="false">IF(OR(E8="",E15=""),"",E15/E8)</f>
        <v/>
      </c>
      <c r="G15" s="10" t="str">
        <f aca="false">IF(G12="","",G12-N(G13)-N(G14))</f>
        <v/>
      </c>
      <c r="H15" s="11" t="str">
        <f aca="false">IF(OR(G8="",G15=""),"",G15/G8)</f>
        <v/>
      </c>
    </row>
    <row r="16" customFormat="false" ht="18.75" hidden="false" customHeight="true" outlineLevel="0" collapsed="false">
      <c r="B16" s="6" t="s">
        <v>16</v>
      </c>
      <c r="C16" s="7"/>
      <c r="D16" s="8" t="str">
        <f aca="false">IF(OR(C8="",C16=""),"",C16/C8)</f>
        <v/>
      </c>
      <c r="E16" s="7"/>
      <c r="F16" s="8" t="str">
        <f aca="false">IF(OR(E8="",E16=""),"",E16/E8)</f>
        <v/>
      </c>
      <c r="G16" s="7"/>
      <c r="H16" s="8" t="str">
        <f aca="false">IF(OR(G8="",G16=""),"",G16/G8)</f>
        <v/>
      </c>
    </row>
    <row r="17" customFormat="false" ht="19.5" hidden="false" customHeight="true" outlineLevel="0" collapsed="false">
      <c r="B17" s="9" t="s">
        <v>17</v>
      </c>
      <c r="C17" s="10" t="str">
        <f aca="false">IF(C15="","",C15-N(C16))</f>
        <v/>
      </c>
      <c r="D17" s="11" t="str">
        <f aca="false">IF(OR(C8="",C17=""),"",C17/C8)</f>
        <v/>
      </c>
      <c r="E17" s="10" t="str">
        <f aca="false">IF(E15="","",E15-N(E16))</f>
        <v/>
      </c>
      <c r="F17" s="11" t="str">
        <f aca="false">IF(OR(E8="",E17=""),"",E17/E8)</f>
        <v/>
      </c>
      <c r="G17" s="10" t="str">
        <f aca="false">IF(G15="","",G15-N(G16))</f>
        <v/>
      </c>
      <c r="H17" s="11" t="str">
        <f aca="false">IF(OR(G8="",G17=""),"",G17/G8)</f>
        <v/>
      </c>
    </row>
    <row r="19" customFormat="false" ht="24" hidden="false" customHeight="true" outlineLevel="0" collapsed="false">
      <c r="B19" s="12" t="s">
        <v>18</v>
      </c>
    </row>
    <row r="20" customFormat="false" ht="27.75" hidden="false" customHeight="true" outlineLevel="0" collapsed="false">
      <c r="B20" s="4" t="s">
        <v>19</v>
      </c>
      <c r="C20" s="5" t="s">
        <v>20</v>
      </c>
      <c r="D20" s="5" t="s">
        <v>21</v>
      </c>
    </row>
    <row r="21" customFormat="false" ht="18.75" hidden="false" customHeight="true" outlineLevel="0" collapsed="false">
      <c r="B21" s="6" t="s">
        <v>22</v>
      </c>
      <c r="C21" s="13" t="str">
        <f aca="false">IF(OR(C8="",E8=""),"",E8-C8)</f>
        <v/>
      </c>
      <c r="D21" s="8" t="str">
        <f aca="false">IF(OR(C8="",E8=""),"",E8/C8-1)</f>
        <v/>
      </c>
    </row>
    <row r="22" customFormat="false" ht="18.75" hidden="false" customHeight="true" outlineLevel="0" collapsed="false">
      <c r="B22" s="6" t="s">
        <v>23</v>
      </c>
      <c r="D22" s="8" t="str">
        <f aca="false">IF(OR(D10="",F10=""),"",F10-D10)</f>
        <v/>
      </c>
    </row>
    <row r="23" customFormat="false" ht="18.75" hidden="false" customHeight="true" outlineLevel="0" collapsed="false">
      <c r="B23" s="6" t="s">
        <v>24</v>
      </c>
      <c r="D23" s="8" t="str">
        <f aca="false">IF(OR(D11="",F11=""),"",(F11+N(F13)+N(F14))-(D11+N(D13)+N(D14)))</f>
        <v/>
      </c>
    </row>
    <row r="24" customFormat="false" ht="34.5" hidden="false" customHeight="true" outlineLevel="0" collapsed="false">
      <c r="B24" s="14" t="s">
        <v>25</v>
      </c>
      <c r="C24" s="13" t="str">
        <f aca="false">IF(OR(C8="",E8="",C15=""),"",(E8-C8)*C15/C8)</f>
        <v/>
      </c>
    </row>
    <row r="25" customFormat="false" ht="34.5" hidden="false" customHeight="true" outlineLevel="0" collapsed="false">
      <c r="B25" s="14" t="s">
        <v>26</v>
      </c>
      <c r="C25" s="13" t="str">
        <f aca="false">IF(OR(C8="",E8="",C11="",E11=""),"",((C11+N(C13)+N(C14))/C8-(E11+N(E13)+N(E14))/E8)*E8)</f>
        <v/>
      </c>
    </row>
    <row r="26" customFormat="false" ht="34.5" hidden="false" customHeight="true" outlineLevel="0" collapsed="false">
      <c r="B26" s="15" t="s">
        <v>27</v>
      </c>
      <c r="C26" s="10" t="str">
        <f aca="false">IF(OR(C15="",E15=""),"",E15-C15)</f>
        <v/>
      </c>
    </row>
    <row r="28" customFormat="false" ht="24" hidden="false" customHeight="true" outlineLevel="0" collapsed="false">
      <c r="B28" s="12" t="s">
        <v>28</v>
      </c>
    </row>
    <row r="29" customFormat="false" ht="27.75" hidden="false" customHeight="true" outlineLevel="0" collapsed="false">
      <c r="B29" s="4" t="s">
        <v>29</v>
      </c>
      <c r="C29" s="5" t="s">
        <v>30</v>
      </c>
      <c r="D29" s="5" t="s">
        <v>5</v>
      </c>
    </row>
    <row r="30" customFormat="false" ht="18.75" hidden="false" customHeight="true" outlineLevel="0" collapsed="false">
      <c r="B30" s="6" t="s">
        <v>31</v>
      </c>
      <c r="C30" s="13" t="str">
        <f aca="false">IF(AND(C8="",E8="",G8=""),"",IF(G8&lt;&gt;"",G8,IF(E8&lt;&gt;"",E8,C8)))</f>
        <v/>
      </c>
      <c r="D30" s="8" t="str">
        <f aca="false">IF(OR(C30="",C30=""),"",C30/C30)</f>
        <v/>
      </c>
    </row>
    <row r="31" customFormat="false" ht="18.75" hidden="false" customHeight="true" outlineLevel="0" collapsed="false">
      <c r="B31" s="6" t="s">
        <v>32</v>
      </c>
      <c r="C31" s="13" t="str">
        <f aca="false">IF(AND(C8="",E8="",G8=""),"",IF(G8&lt;&gt;"",G9,IF(E8&lt;&gt;"",E9,C9)))</f>
        <v/>
      </c>
      <c r="D31" s="8" t="str">
        <f aca="false">IF(OR(C30="",C31=""),"",C31/C30)</f>
        <v/>
      </c>
    </row>
    <row r="32" customFormat="false" ht="19.5" hidden="false" customHeight="true" outlineLevel="0" collapsed="false">
      <c r="B32" s="9" t="s">
        <v>10</v>
      </c>
      <c r="C32" s="10" t="str">
        <f aca="false">IF(AND(C8="",E8="",G8=""),"",IF(G8&lt;&gt;"",G10,IF(E8&lt;&gt;"",E10,C10)))</f>
        <v/>
      </c>
      <c r="D32" s="11" t="str">
        <f aca="false">IF(OR(C30="",C32=""),"",C32/C30)</f>
        <v/>
      </c>
    </row>
    <row r="33" customFormat="false" ht="18.75" hidden="false" customHeight="true" outlineLevel="0" collapsed="false">
      <c r="B33" s="6" t="s">
        <v>33</v>
      </c>
      <c r="C33" s="13" t="str">
        <f aca="false">IF(AND(C8="",E8="",G8=""),"",IF(G8&lt;&gt;"",G11,IF(E8&lt;&gt;"",E11,C11)))</f>
        <v/>
      </c>
      <c r="D33" s="8" t="str">
        <f aca="false">IF(OR(C30="",C33=""),"",C33/C30)</f>
        <v/>
      </c>
    </row>
    <row r="34" customFormat="false" ht="19.5" hidden="false" customHeight="true" outlineLevel="0" collapsed="false">
      <c r="B34" s="9" t="s">
        <v>12</v>
      </c>
      <c r="C34" s="10" t="str">
        <f aca="false">IF(AND(C8="",E8="",G8=""),"",IF(G8&lt;&gt;"",G12,IF(E8&lt;&gt;"",E12,C12)))</f>
        <v/>
      </c>
      <c r="D34" s="11" t="str">
        <f aca="false">IF(OR(C30="",C34=""),"",C34/C30)</f>
        <v/>
      </c>
    </row>
    <row r="35" customFormat="false" ht="18.75" hidden="false" customHeight="true" outlineLevel="0" collapsed="false">
      <c r="B35" s="6" t="s">
        <v>34</v>
      </c>
      <c r="C35" s="13" t="str">
        <f aca="false">IF(AND(C8="",E8="",G8=""),"",IF(G8&lt;&gt;"",G13,IF(E8&lt;&gt;"",E13,C13)))</f>
        <v/>
      </c>
      <c r="D35" s="8" t="str">
        <f aca="false">IF(OR(C30="",C35=""),"",C35/C30)</f>
        <v/>
      </c>
    </row>
    <row r="36" customFormat="false" ht="18.75" hidden="false" customHeight="true" outlineLevel="0" collapsed="false">
      <c r="B36" s="6" t="s">
        <v>35</v>
      </c>
      <c r="C36" s="13" t="str">
        <f aca="false">IF(AND(C8="",E8="",G8=""),"",IF(G8&lt;&gt;"",G14,IF(E8&lt;&gt;"",E14,C14)))</f>
        <v/>
      </c>
      <c r="D36" s="8" t="str">
        <f aca="false">IF(OR(C30="",C36=""),"",C36/C30)</f>
        <v/>
      </c>
    </row>
    <row r="37" customFormat="false" ht="19.5" hidden="false" customHeight="true" outlineLevel="0" collapsed="false">
      <c r="B37" s="9" t="s">
        <v>15</v>
      </c>
      <c r="C37" s="10" t="str">
        <f aca="false">IF(AND(C8="",E8="",G8=""),"",IF(G8&lt;&gt;"",G15,IF(E8&lt;&gt;"",E15,C15)))</f>
        <v/>
      </c>
      <c r="D37" s="11" t="str">
        <f aca="false">IF(OR(C30="",C37=""),"",C37/C30)</f>
        <v/>
      </c>
    </row>
    <row r="38" customFormat="false" ht="18.75" hidden="false" customHeight="true" outlineLevel="0" collapsed="false">
      <c r="B38" s="6" t="s">
        <v>16</v>
      </c>
      <c r="C38" s="13" t="str">
        <f aca="false">IF(AND(C8="",E8="",G8=""),"",IF(G8&lt;&gt;"",G16,IF(E8&lt;&gt;"",E16,C16)))</f>
        <v/>
      </c>
      <c r="D38" s="8" t="str">
        <f aca="false">IF(OR(C30="",C38=""),"",C38/C30)</f>
        <v/>
      </c>
    </row>
    <row r="39" customFormat="false" ht="19.5" hidden="false" customHeight="true" outlineLevel="0" collapsed="false">
      <c r="B39" s="9" t="s">
        <v>17</v>
      </c>
      <c r="C39" s="10" t="str">
        <f aca="false">IF(AND(C8="",E8="",G8=""),"",IF(G8&lt;&gt;"",G17,IF(E8&lt;&gt;"",E17,C17)))</f>
        <v/>
      </c>
      <c r="D39" s="11" t="str">
        <f aca="false">IF(OR(C30="",C39=""),"",C39/C30)</f>
        <v/>
      </c>
    </row>
    <row r="41" customFormat="false" ht="15" hidden="false" customHeight="true" outlineLevel="0" collapsed="false">
      <c r="B41" s="16" t="s">
        <v>36</v>
      </c>
      <c r="C41" s="17" t="s">
        <v>37</v>
      </c>
      <c r="D41" s="17"/>
      <c r="E41" s="17" t="s">
        <v>38</v>
      </c>
      <c r="F41" s="17"/>
      <c r="G41" s="17" t="s">
        <v>39</v>
      </c>
      <c r="H41" s="17"/>
    </row>
    <row r="42" customFormat="false" ht="30" hidden="false" customHeight="true" outlineLevel="0" collapsed="false">
      <c r="B42" s="18" t="str">
        <f aca="false">IF(D32="","",D32)</f>
        <v/>
      </c>
      <c r="C42" s="19" t="str">
        <f aca="false">IF(C24="","",C24)</f>
        <v/>
      </c>
      <c r="D42" s="19"/>
      <c r="E42" s="19" t="str">
        <f aca="false">IF(C25="","",C25)</f>
        <v/>
      </c>
      <c r="F42" s="19"/>
      <c r="G42" s="20" t="str">
        <f aca="false">IF(D39="","",D39)</f>
        <v/>
      </c>
      <c r="H42" s="20"/>
    </row>
  </sheetData>
  <sheetProtection sheet="true"/>
  <mergeCells count="7">
    <mergeCell ref="B4:H4"/>
    <mergeCell ref="C41:D41"/>
    <mergeCell ref="E41:F41"/>
    <mergeCell ref="G41:H41"/>
    <mergeCell ref="C42:D42"/>
    <mergeCell ref="E42:F42"/>
    <mergeCell ref="G42:H4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8"/>
    <col collapsed="false" customWidth="true" hidden="false" outlineLevel="0" max="3" min="3" style="0" width="15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9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1" t="s">
        <v>40</v>
      </c>
      <c r="C4" s="21"/>
      <c r="D4" s="21"/>
      <c r="E4" s="21"/>
      <c r="F4" s="21"/>
      <c r="G4" s="21"/>
      <c r="H4" s="21"/>
    </row>
    <row r="5" customFormat="false" ht="9.75" hidden="false" customHeight="true" outlineLevel="0" collapsed="false"/>
    <row r="7" customFormat="false" ht="31.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5</v>
      </c>
      <c r="G7" s="5" t="s">
        <v>7</v>
      </c>
      <c r="H7" s="5" t="s">
        <v>5</v>
      </c>
    </row>
    <row r="8" customFormat="false" ht="18.75" hidden="false" customHeight="true" outlineLevel="0" collapsed="false">
      <c r="B8" s="6" t="s">
        <v>8</v>
      </c>
      <c r="C8" s="7" t="n">
        <v>1310000</v>
      </c>
      <c r="D8" s="8" t="n">
        <f aca="false">IF(OR(C8="",C8=""),"",C8/C8)</f>
        <v>1</v>
      </c>
      <c r="E8" s="7" t="n">
        <v>1680000</v>
      </c>
      <c r="F8" s="8" t="n">
        <f aca="false">IF(OR(E8="",E8=""),"",E8/E8)</f>
        <v>1</v>
      </c>
      <c r="G8" s="7"/>
      <c r="H8" s="8" t="str">
        <f aca="false">IF(OR(G8="",G8=""),"",G8/G8)</f>
        <v/>
      </c>
    </row>
    <row r="9" customFormat="false" ht="18.75" hidden="false" customHeight="true" outlineLevel="0" collapsed="false">
      <c r="B9" s="6" t="s">
        <v>9</v>
      </c>
      <c r="C9" s="7" t="n">
        <v>720500</v>
      </c>
      <c r="D9" s="8" t="n">
        <f aca="false">IF(OR(C8="",C9=""),"",C9/C8)</f>
        <v>0.55</v>
      </c>
      <c r="E9" s="7" t="n">
        <v>924000</v>
      </c>
      <c r="F9" s="8" t="n">
        <f aca="false">IF(OR(E8="",E9=""),"",E9/E8)</f>
        <v>0.55</v>
      </c>
      <c r="G9" s="7"/>
      <c r="H9" s="8" t="str">
        <f aca="false">IF(OR(G8="",G9=""),"",G9/G8)</f>
        <v/>
      </c>
    </row>
    <row r="10" customFormat="false" ht="19.5" hidden="false" customHeight="true" outlineLevel="0" collapsed="false">
      <c r="B10" s="9" t="s">
        <v>10</v>
      </c>
      <c r="C10" s="10" t="n">
        <f aca="false">IF(OR(C8="",C9=""),"",C8-C9)</f>
        <v>589500</v>
      </c>
      <c r="D10" s="11" t="n">
        <f aca="false">IF(OR(C8="",C10=""),"",C10/C8)</f>
        <v>0.45</v>
      </c>
      <c r="E10" s="10" t="n">
        <f aca="false">IF(OR(E8="",E9=""),"",E8-E9)</f>
        <v>756000</v>
      </c>
      <c r="F10" s="11" t="n">
        <f aca="false">IF(OR(E8="",E10=""),"",E10/E8)</f>
        <v>0.45</v>
      </c>
      <c r="G10" s="10" t="str">
        <f aca="false">IF(OR(G8="",G9=""),"",G8-G9)</f>
        <v/>
      </c>
      <c r="H10" s="11" t="str">
        <f aca="false">IF(OR(G8="",G10=""),"",G10/G8)</f>
        <v/>
      </c>
    </row>
    <row r="11" customFormat="false" ht="18.75" hidden="false" customHeight="true" outlineLevel="0" collapsed="false">
      <c r="B11" s="6" t="s">
        <v>11</v>
      </c>
      <c r="C11" s="7" t="n">
        <v>445500</v>
      </c>
      <c r="D11" s="8" t="n">
        <f aca="false">IF(OR(C8="",C11=""),"",C11/C8)</f>
        <v>0.340076335877863</v>
      </c>
      <c r="E11" s="7" t="n">
        <v>530000</v>
      </c>
      <c r="F11" s="8" t="n">
        <f aca="false">IF(OR(E8="",E11=""),"",E11/E8)</f>
        <v>0.31547619047619</v>
      </c>
      <c r="G11" s="7"/>
      <c r="H11" s="8" t="str">
        <f aca="false">IF(OR(G8="",G11=""),"",G11/G8)</f>
        <v/>
      </c>
    </row>
    <row r="12" customFormat="false" ht="19.5" hidden="false" customHeight="true" outlineLevel="0" collapsed="false">
      <c r="B12" s="9" t="s">
        <v>12</v>
      </c>
      <c r="C12" s="10" t="n">
        <f aca="false">IF(OR(C10="",C11=""),"",C10-C11)</f>
        <v>144000</v>
      </c>
      <c r="D12" s="11" t="n">
        <f aca="false">IF(OR(C8="",C12=""),"",C12/C8)</f>
        <v>0.109923664122137</v>
      </c>
      <c r="E12" s="10" t="n">
        <f aca="false">IF(OR(E10="",E11=""),"",E10-E11)</f>
        <v>226000</v>
      </c>
      <c r="F12" s="11" t="n">
        <f aca="false">IF(OR(E8="",E12=""),"",E12/E8)</f>
        <v>0.13452380952381</v>
      </c>
      <c r="G12" s="10" t="str">
        <f aca="false">IF(OR(G10="",G11=""),"",G10-G11)</f>
        <v/>
      </c>
      <c r="H12" s="11" t="str">
        <f aca="false">IF(OR(G8="",G12=""),"",G12/G8)</f>
        <v/>
      </c>
    </row>
    <row r="13" customFormat="false" ht="18.75" hidden="false" customHeight="true" outlineLevel="0" collapsed="false">
      <c r="B13" s="6" t="s">
        <v>13</v>
      </c>
      <c r="C13" s="7" t="n">
        <v>38000</v>
      </c>
      <c r="D13" s="8" t="n">
        <f aca="false">IF(OR(C8="",C13=""),"",C13/C8)</f>
        <v>0.0290076335877863</v>
      </c>
      <c r="E13" s="7" t="n">
        <v>38000</v>
      </c>
      <c r="F13" s="8" t="n">
        <f aca="false">IF(OR(E8="",E13=""),"",E13/E8)</f>
        <v>0.0226190476190476</v>
      </c>
      <c r="G13" s="7"/>
      <c r="H13" s="8" t="str">
        <f aca="false">IF(OR(G8="",G13=""),"",G13/G8)</f>
        <v/>
      </c>
    </row>
    <row r="14" customFormat="false" ht="18.75" hidden="false" customHeight="true" outlineLevel="0" collapsed="false">
      <c r="B14" s="6" t="s">
        <v>14</v>
      </c>
      <c r="C14" s="7" t="n">
        <v>14000</v>
      </c>
      <c r="D14" s="8" t="n">
        <f aca="false">IF(OR(C8="",C14=""),"",C14/C8)</f>
        <v>0.0106870229007634</v>
      </c>
      <c r="E14" s="7" t="n">
        <v>14000</v>
      </c>
      <c r="F14" s="8" t="n">
        <f aca="false">IF(OR(E8="",E14=""),"",E14/E8)</f>
        <v>0.00833333333333333</v>
      </c>
      <c r="G14" s="7"/>
      <c r="H14" s="8" t="str">
        <f aca="false">IF(OR(G8="",G14=""),"",G14/G8)</f>
        <v/>
      </c>
    </row>
    <row r="15" customFormat="false" ht="19.5" hidden="false" customHeight="true" outlineLevel="0" collapsed="false">
      <c r="B15" s="9" t="s">
        <v>15</v>
      </c>
      <c r="C15" s="10" t="n">
        <f aca="false">IF(C12="","",C12-N(C13)-N(C14))</f>
        <v>92000</v>
      </c>
      <c r="D15" s="11" t="n">
        <f aca="false">IF(OR(C8="",C15=""),"",C15/C8)</f>
        <v>0.0702290076335878</v>
      </c>
      <c r="E15" s="10" t="n">
        <f aca="false">IF(E12="","",E12-N(E13)-N(E14))</f>
        <v>174000</v>
      </c>
      <c r="F15" s="11" t="n">
        <f aca="false">IF(OR(E8="",E15=""),"",E15/E8)</f>
        <v>0.103571428571429</v>
      </c>
      <c r="G15" s="10" t="str">
        <f aca="false">IF(G12="","",G12-N(G13)-N(G14))</f>
        <v/>
      </c>
      <c r="H15" s="11" t="str">
        <f aca="false">IF(OR(G8="",G15=""),"",G15/G8)</f>
        <v/>
      </c>
    </row>
    <row r="16" customFormat="false" ht="18.75" hidden="false" customHeight="true" outlineLevel="0" collapsed="false">
      <c r="B16" s="6" t="s">
        <v>16</v>
      </c>
      <c r="C16" s="7" t="n">
        <v>23000</v>
      </c>
      <c r="D16" s="8" t="n">
        <f aca="false">IF(OR(C8="",C16=""),"",C16/C8)</f>
        <v>0.0175572519083969</v>
      </c>
      <c r="E16" s="7" t="n">
        <v>43500</v>
      </c>
      <c r="F16" s="8" t="n">
        <f aca="false">IF(OR(E8="",E16=""),"",E16/E8)</f>
        <v>0.0258928571428571</v>
      </c>
      <c r="G16" s="7"/>
      <c r="H16" s="8" t="str">
        <f aca="false">IF(OR(G8="",G16=""),"",G16/G8)</f>
        <v/>
      </c>
    </row>
    <row r="17" customFormat="false" ht="19.5" hidden="false" customHeight="true" outlineLevel="0" collapsed="false">
      <c r="B17" s="9" t="s">
        <v>17</v>
      </c>
      <c r="C17" s="10" t="n">
        <f aca="false">IF(C15="","",C15-N(C16))</f>
        <v>69000</v>
      </c>
      <c r="D17" s="11" t="n">
        <f aca="false">IF(OR(C8="",C17=""),"",C17/C8)</f>
        <v>0.0526717557251908</v>
      </c>
      <c r="E17" s="10" t="n">
        <f aca="false">IF(E15="","",E15-N(E16))</f>
        <v>130500</v>
      </c>
      <c r="F17" s="11" t="n">
        <f aca="false">IF(OR(E8="",E17=""),"",E17/E8)</f>
        <v>0.0776785714285714</v>
      </c>
      <c r="G17" s="10" t="str">
        <f aca="false">IF(G15="","",G15-N(G16))</f>
        <v/>
      </c>
      <c r="H17" s="11" t="str">
        <f aca="false">IF(OR(G8="",G17=""),"",G17/G8)</f>
        <v/>
      </c>
    </row>
    <row r="19" customFormat="false" ht="24" hidden="false" customHeight="true" outlineLevel="0" collapsed="false">
      <c r="B19" s="12" t="s">
        <v>18</v>
      </c>
    </row>
    <row r="20" customFormat="false" ht="27.75" hidden="false" customHeight="true" outlineLevel="0" collapsed="false">
      <c r="B20" s="4" t="s">
        <v>19</v>
      </c>
      <c r="C20" s="5" t="s">
        <v>20</v>
      </c>
      <c r="D20" s="5" t="s">
        <v>21</v>
      </c>
    </row>
    <row r="21" customFormat="false" ht="18.75" hidden="false" customHeight="true" outlineLevel="0" collapsed="false">
      <c r="B21" s="6" t="s">
        <v>22</v>
      </c>
      <c r="C21" s="13" t="n">
        <f aca="false">IF(OR(C8="",E8=""),"",E8-C8)</f>
        <v>370000</v>
      </c>
      <c r="D21" s="8" t="n">
        <f aca="false">IF(OR(C8="",E8=""),"",E8/C8-1)</f>
        <v>0.282442748091603</v>
      </c>
    </row>
    <row r="22" customFormat="false" ht="18.75" hidden="false" customHeight="true" outlineLevel="0" collapsed="false">
      <c r="B22" s="6" t="s">
        <v>23</v>
      </c>
      <c r="D22" s="8" t="n">
        <f aca="false">IF(OR(D10="",F10=""),"",F10-D10)</f>
        <v>0</v>
      </c>
    </row>
    <row r="23" customFormat="false" ht="18.75" hidden="false" customHeight="true" outlineLevel="0" collapsed="false">
      <c r="B23" s="6" t="s">
        <v>24</v>
      </c>
      <c r="D23" s="8" t="n">
        <f aca="false">IF(OR(D11="",F11=""),"",(F11+N(F13)+N(F14))-(D11+N(D13)+N(D14)))</f>
        <v>-0.0333424209378407</v>
      </c>
    </row>
    <row r="24" customFormat="false" ht="34.5" hidden="false" customHeight="true" outlineLevel="0" collapsed="false">
      <c r="B24" s="14" t="s">
        <v>25</v>
      </c>
      <c r="C24" s="13" t="n">
        <f aca="false">IF(OR(C8="",E8="",C15=""),"",(E8-C8)*C15/C8)</f>
        <v>25984.7328244275</v>
      </c>
    </row>
    <row r="25" customFormat="false" ht="34.5" hidden="false" customHeight="true" outlineLevel="0" collapsed="false">
      <c r="B25" s="14" t="s">
        <v>26</v>
      </c>
      <c r="C25" s="13" t="n">
        <f aca="false">IF(OR(C8="",E8="",C11="",E11=""),"",((C11+N(C13)+N(C14))/C8-(E11+N(E13)+N(E14))/E8)*E8)</f>
        <v>56015.2671755725</v>
      </c>
    </row>
    <row r="26" customFormat="false" ht="34.5" hidden="false" customHeight="true" outlineLevel="0" collapsed="false">
      <c r="B26" s="15" t="s">
        <v>27</v>
      </c>
      <c r="C26" s="10" t="n">
        <f aca="false">IF(OR(C15="",E15=""),"",E15-C15)</f>
        <v>82000</v>
      </c>
    </row>
    <row r="28" customFormat="false" ht="24" hidden="false" customHeight="true" outlineLevel="0" collapsed="false">
      <c r="B28" s="12" t="s">
        <v>28</v>
      </c>
    </row>
    <row r="29" customFormat="false" ht="27.75" hidden="false" customHeight="true" outlineLevel="0" collapsed="false">
      <c r="B29" s="4" t="s">
        <v>29</v>
      </c>
      <c r="C29" s="5" t="s">
        <v>30</v>
      </c>
      <c r="D29" s="5" t="s">
        <v>5</v>
      </c>
    </row>
    <row r="30" customFormat="false" ht="18.75" hidden="false" customHeight="true" outlineLevel="0" collapsed="false">
      <c r="B30" s="6" t="s">
        <v>31</v>
      </c>
      <c r="C30" s="13" t="n">
        <f aca="false">IF(AND(C8="",E8="",G8=""),"",IF(G8&lt;&gt;"",G8,IF(E8&lt;&gt;"",E8,C8)))</f>
        <v>1680000</v>
      </c>
      <c r="D30" s="8" t="n">
        <f aca="false">IF(OR(C30="",C30=""),"",C30/C30)</f>
        <v>1</v>
      </c>
    </row>
    <row r="31" customFormat="false" ht="18.75" hidden="false" customHeight="true" outlineLevel="0" collapsed="false">
      <c r="B31" s="6" t="s">
        <v>32</v>
      </c>
      <c r="C31" s="13" t="n">
        <f aca="false">IF(AND(C8="",E8="",G8=""),"",IF(G8&lt;&gt;"",G9,IF(E8&lt;&gt;"",E9,C9)))</f>
        <v>924000</v>
      </c>
      <c r="D31" s="8" t="n">
        <f aca="false">IF(OR(C30="",C31=""),"",C31/C30)</f>
        <v>0.55</v>
      </c>
    </row>
    <row r="32" customFormat="false" ht="19.5" hidden="false" customHeight="true" outlineLevel="0" collapsed="false">
      <c r="B32" s="9" t="s">
        <v>10</v>
      </c>
      <c r="C32" s="10" t="n">
        <f aca="false">IF(AND(C8="",E8="",G8=""),"",IF(G8&lt;&gt;"",G10,IF(E8&lt;&gt;"",E10,C10)))</f>
        <v>756000</v>
      </c>
      <c r="D32" s="11" t="n">
        <f aca="false">IF(OR(C30="",C32=""),"",C32/C30)</f>
        <v>0.45</v>
      </c>
    </row>
    <row r="33" customFormat="false" ht="18.75" hidden="false" customHeight="true" outlineLevel="0" collapsed="false">
      <c r="B33" s="6" t="s">
        <v>33</v>
      </c>
      <c r="C33" s="13" t="n">
        <f aca="false">IF(AND(C8="",E8="",G8=""),"",IF(G8&lt;&gt;"",G11,IF(E8&lt;&gt;"",E11,C11)))</f>
        <v>530000</v>
      </c>
      <c r="D33" s="8" t="n">
        <f aca="false">IF(OR(C30="",C33=""),"",C33/C30)</f>
        <v>0.31547619047619</v>
      </c>
    </row>
    <row r="34" customFormat="false" ht="19.5" hidden="false" customHeight="true" outlineLevel="0" collapsed="false">
      <c r="B34" s="9" t="s">
        <v>12</v>
      </c>
      <c r="C34" s="10" t="n">
        <f aca="false">IF(AND(C8="",E8="",G8=""),"",IF(G8&lt;&gt;"",G12,IF(E8&lt;&gt;"",E12,C12)))</f>
        <v>226000</v>
      </c>
      <c r="D34" s="11" t="n">
        <f aca="false">IF(OR(C30="",C34=""),"",C34/C30)</f>
        <v>0.13452380952381</v>
      </c>
    </row>
    <row r="35" customFormat="false" ht="18.75" hidden="false" customHeight="true" outlineLevel="0" collapsed="false">
      <c r="B35" s="6" t="s">
        <v>34</v>
      </c>
      <c r="C35" s="13" t="n">
        <f aca="false">IF(AND(C8="",E8="",G8=""),"",IF(G8&lt;&gt;"",G13,IF(E8&lt;&gt;"",E13,C13)))</f>
        <v>38000</v>
      </c>
      <c r="D35" s="8" t="n">
        <f aca="false">IF(OR(C30="",C35=""),"",C35/C30)</f>
        <v>0.0226190476190476</v>
      </c>
    </row>
    <row r="36" customFormat="false" ht="18.75" hidden="false" customHeight="true" outlineLevel="0" collapsed="false">
      <c r="B36" s="6" t="s">
        <v>35</v>
      </c>
      <c r="C36" s="13" t="n">
        <f aca="false">IF(AND(C8="",E8="",G8=""),"",IF(G8&lt;&gt;"",G14,IF(E8&lt;&gt;"",E14,C14)))</f>
        <v>14000</v>
      </c>
      <c r="D36" s="8" t="n">
        <f aca="false">IF(OR(C30="",C36=""),"",C36/C30)</f>
        <v>0.00833333333333333</v>
      </c>
    </row>
    <row r="37" customFormat="false" ht="19.5" hidden="false" customHeight="true" outlineLevel="0" collapsed="false">
      <c r="B37" s="9" t="s">
        <v>15</v>
      </c>
      <c r="C37" s="10" t="n">
        <f aca="false">IF(AND(C8="",E8="",G8=""),"",IF(G8&lt;&gt;"",G15,IF(E8&lt;&gt;"",E15,C15)))</f>
        <v>174000</v>
      </c>
      <c r="D37" s="11" t="n">
        <f aca="false">IF(OR(C30="",C37=""),"",C37/C30)</f>
        <v>0.103571428571429</v>
      </c>
    </row>
    <row r="38" customFormat="false" ht="18.75" hidden="false" customHeight="true" outlineLevel="0" collapsed="false">
      <c r="B38" s="6" t="s">
        <v>16</v>
      </c>
      <c r="C38" s="13" t="n">
        <f aca="false">IF(AND(C8="",E8="",G8=""),"",IF(G8&lt;&gt;"",G16,IF(E8&lt;&gt;"",E16,C16)))</f>
        <v>43500</v>
      </c>
      <c r="D38" s="8" t="n">
        <f aca="false">IF(OR(C30="",C38=""),"",C38/C30)</f>
        <v>0.0258928571428571</v>
      </c>
    </row>
    <row r="39" customFormat="false" ht="19.5" hidden="false" customHeight="true" outlineLevel="0" collapsed="false">
      <c r="B39" s="9" t="s">
        <v>17</v>
      </c>
      <c r="C39" s="10" t="n">
        <f aca="false">IF(AND(C8="",E8="",G8=""),"",IF(G8&lt;&gt;"",G17,IF(E8&lt;&gt;"",E17,C17)))</f>
        <v>130500</v>
      </c>
      <c r="D39" s="11" t="n">
        <f aca="false">IF(OR(C30="",C39=""),"",C39/C30)</f>
        <v>0.0776785714285714</v>
      </c>
    </row>
    <row r="41" customFormat="false" ht="15" hidden="false" customHeight="true" outlineLevel="0" collapsed="false">
      <c r="B41" s="16" t="s">
        <v>36</v>
      </c>
      <c r="C41" s="17" t="s">
        <v>37</v>
      </c>
      <c r="D41" s="17"/>
      <c r="E41" s="17" t="s">
        <v>38</v>
      </c>
      <c r="F41" s="17"/>
      <c r="G41" s="17" t="s">
        <v>39</v>
      </c>
      <c r="H41" s="17"/>
    </row>
    <row r="42" customFormat="false" ht="30" hidden="false" customHeight="true" outlineLevel="0" collapsed="false">
      <c r="B42" s="18" t="n">
        <f aca="false">IF(D32="","",D32)</f>
        <v>0.45</v>
      </c>
      <c r="C42" s="19" t="n">
        <f aca="false">IF(C24="","",C24)</f>
        <v>25984.7328244275</v>
      </c>
      <c r="D42" s="19"/>
      <c r="E42" s="19" t="n">
        <f aca="false">IF(C25="","",C25)</f>
        <v>56015.2671755725</v>
      </c>
      <c r="F42" s="19"/>
      <c r="G42" s="20" t="n">
        <f aca="false">IF(D39="","",D39)</f>
        <v>0.0776785714285714</v>
      </c>
      <c r="H42" s="20"/>
    </row>
  </sheetData>
  <sheetProtection sheet="true"/>
  <mergeCells count="7">
    <mergeCell ref="B4:H4"/>
    <mergeCell ref="C41:D41"/>
    <mergeCell ref="E41:F41"/>
    <mergeCell ref="G41:H41"/>
    <mergeCell ref="C42:D42"/>
    <mergeCell ref="E42:F42"/>
    <mergeCell ref="G42:H4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2" t="s">
        <v>41</v>
      </c>
    </row>
    <row r="5" customFormat="false" ht="24" hidden="false" customHeight="true" outlineLevel="0" collapsed="false">
      <c r="B5" s="12" t="s">
        <v>42</v>
      </c>
    </row>
    <row r="6" customFormat="false" ht="60" hidden="false" customHeight="true" outlineLevel="0" collapsed="false">
      <c r="B6" s="23" t="s">
        <v>43</v>
      </c>
      <c r="C6" s="23"/>
    </row>
    <row r="8" customFormat="false" ht="24" hidden="false" customHeight="true" outlineLevel="0" collapsed="false">
      <c r="B8" s="12" t="s">
        <v>44</v>
      </c>
    </row>
    <row r="9" customFormat="false" ht="15.75" hidden="false" customHeight="true" outlineLevel="0" collapsed="false">
      <c r="B9" s="23" t="s">
        <v>45</v>
      </c>
      <c r="C9" s="23"/>
    </row>
    <row r="10" customFormat="false" ht="30" hidden="false" customHeight="true" outlineLevel="0" collapsed="false">
      <c r="B10" s="23" t="s">
        <v>46</v>
      </c>
      <c r="C10" s="23"/>
    </row>
    <row r="11" customFormat="false" ht="30" hidden="false" customHeight="true" outlineLevel="0" collapsed="false">
      <c r="B11" s="23" t="s">
        <v>47</v>
      </c>
      <c r="C11" s="23"/>
    </row>
    <row r="12" customFormat="false" ht="15.75" hidden="false" customHeight="true" outlineLevel="0" collapsed="false">
      <c r="B12" s="23" t="s">
        <v>48</v>
      </c>
      <c r="C12" s="23"/>
    </row>
    <row r="14" customFormat="false" ht="24" hidden="false" customHeight="true" outlineLevel="0" collapsed="false">
      <c r="B14" s="12" t="s">
        <v>49</v>
      </c>
    </row>
    <row r="15" customFormat="false" ht="30" hidden="false" customHeight="true" outlineLevel="0" collapsed="false">
      <c r="B15" s="23" t="s">
        <v>50</v>
      </c>
      <c r="C15" s="23"/>
    </row>
    <row r="16" customFormat="false" ht="30" hidden="false" customHeight="true" outlineLevel="0" collapsed="false">
      <c r="B16" s="23" t="s">
        <v>51</v>
      </c>
      <c r="C16" s="23"/>
    </row>
    <row r="17" customFormat="false" ht="30" hidden="false" customHeight="true" outlineLevel="0" collapsed="false">
      <c r="B17" s="23" t="s">
        <v>52</v>
      </c>
      <c r="C17" s="23"/>
    </row>
    <row r="18" customFormat="false" ht="15.75" hidden="false" customHeight="true" outlineLevel="0" collapsed="false">
      <c r="B18" s="23" t="s">
        <v>53</v>
      </c>
      <c r="C18" s="23"/>
    </row>
    <row r="20" customFormat="false" ht="24" hidden="false" customHeight="true" outlineLevel="0" collapsed="false">
      <c r="B20" s="12" t="s">
        <v>54</v>
      </c>
    </row>
    <row r="21" customFormat="false" ht="30" hidden="false" customHeight="true" outlineLevel="0" collapsed="false">
      <c r="B21" s="23" t="s">
        <v>55</v>
      </c>
      <c r="C21" s="23"/>
    </row>
    <row r="22" customFormat="false" ht="30" hidden="false" customHeight="true" outlineLevel="0" collapsed="false">
      <c r="B22" s="23" t="s">
        <v>56</v>
      </c>
      <c r="C22" s="23"/>
    </row>
    <row r="23" customFormat="false" ht="30" hidden="false" customHeight="true" outlineLevel="0" collapsed="false">
      <c r="B23" s="23" t="s">
        <v>57</v>
      </c>
      <c r="C23" s="23"/>
    </row>
    <row r="24" customFormat="false" ht="30" hidden="false" customHeight="true" outlineLevel="0" collapsed="false">
      <c r="B24" s="23" t="s">
        <v>58</v>
      </c>
      <c r="C24" s="23"/>
    </row>
    <row r="26" customFormat="false" ht="24" hidden="false" customHeight="true" outlineLevel="0" collapsed="false">
      <c r="B26" s="24" t="s">
        <v>59</v>
      </c>
    </row>
    <row r="27" customFormat="false" ht="60" hidden="false" customHeight="true" outlineLevel="0" collapsed="false">
      <c r="B27" s="25" t="s">
        <v>60</v>
      </c>
      <c r="C27" s="25"/>
    </row>
    <row r="29" customFormat="false" ht="24" hidden="false" customHeight="true" outlineLevel="0" collapsed="false">
      <c r="B29" s="12" t="s">
        <v>61</v>
      </c>
    </row>
    <row r="30" customFormat="false" ht="19.5" hidden="false" customHeight="true" outlineLevel="0" collapsed="false">
      <c r="B30" s="26" t="s">
        <v>62</v>
      </c>
      <c r="C30" s="26"/>
    </row>
    <row r="31" customFormat="false" ht="19.5" hidden="false" customHeight="true" outlineLevel="0" collapsed="false">
      <c r="B31" s="27" t="s">
        <v>63</v>
      </c>
      <c r="C31" s="27"/>
    </row>
    <row r="32" customFormat="false" ht="19.5" hidden="false" customHeight="true" outlineLevel="0" collapsed="false">
      <c r="B32" s="28" t="s">
        <v>64</v>
      </c>
      <c r="C32" s="28"/>
    </row>
  </sheetData>
  <sheetProtection sheet="true"/>
  <mergeCells count="17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21:C21"/>
    <mergeCell ref="B22:C22"/>
    <mergeCell ref="B23:C23"/>
    <mergeCell ref="B24:C24"/>
    <mergeCell ref="B27:C27"/>
    <mergeCell ref="B30:C30"/>
    <mergeCell ref="B31:C31"/>
    <mergeCell ref="B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