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<sst xmlns="http://schemas.openxmlformats.org/spreadsheetml/2006/main" count="92" uniqueCount="60">
  <si>
    <t xml:space="preserve">Margen bruto por línea de negocio</t>
  </si>
  <si>
    <t xml:space="preserve">Repartes ventas y costes directos entre tus líneas y la hoja te da el margen de cada una, el global, y lo que vale un punto en tu empresa.</t>
  </si>
  <si>
    <t xml:space="preserve">   Escribes tú en las celdas azules.   ·   Lo gris lo calcula la hoja sola.   ·   Capítulo 6 · plantilla 6.1 de 44   ·   El detalle, en la hoja «Cómo se usa».</t>
  </si>
  <si>
    <t xml:space="preserve">Tus líneas de negocio   ·   escribe aquí sus nombres</t>
  </si>
  <si>
    <t xml:space="preserve">Ventas €</t>
  </si>
  <si>
    <t xml:space="preserve">Coste directo €</t>
  </si>
  <si>
    <t xml:space="preserve">Margen bruto €</t>
  </si>
  <si>
    <t xml:space="preserve">Margen %</t>
  </si>
  <si>
    <t xml:space="preserve">Peso en ventas</t>
  </si>
  <si>
    <t xml:space="preserve">Un punto vale</t>
  </si>
  <si>
    <t xml:space="preserve">Total de la empresa</t>
  </si>
  <si>
    <t xml:space="preserve">Lo que le sumas al coste no es tu margen</t>
  </si>
  <si>
    <t xml:space="preserve">Escribes tú %</t>
  </si>
  <si>
    <t xml:space="preserve">Tu margen real es</t>
  </si>
  <si>
    <t xml:space="preserve">Al coste le sumas   ·   escribe 30 si es un 30 %</t>
  </si>
  <si>
    <t xml:space="preserve">Para llegar al margen que quieres   ·   escribe 45</t>
  </si>
  <si>
    <t xml:space="preserve">Qué vale mover el margen en tu empresa</t>
  </si>
  <si>
    <t xml:space="preserve">En euros</t>
  </si>
  <si>
    <t xml:space="preserve">Tu margen quedaría en</t>
  </si>
  <si>
    <t xml:space="preserve">Impuesto de sociedades   ·   escribe 25 si es el 25 %</t>
  </si>
  <si>
    <t xml:space="preserve">Un punto de margen bruto</t>
  </si>
  <si>
    <t xml:space="preserve">Ese punto, ya después de impuestos</t>
  </si>
  <si>
    <t xml:space="preserve">Facturación extra para ganar eso mismo vendiendo más</t>
  </si>
  <si>
    <t xml:space="preserve">Si compras mejor   ·   escribe 5 si es un 5 %</t>
  </si>
  <si>
    <t xml:space="preserve">Si tus compras suben y no lo repercutes   ·   escribe 4</t>
  </si>
  <si>
    <t xml:space="preserve">Si subes precios y no pierdes a nadie   ·   escribe 3</t>
  </si>
  <si>
    <t xml:space="preserve">TU MARGEN BRUTO GLOBAL</t>
  </si>
  <si>
    <t xml:space="preserve">LO QUE VALE UN PUNTO</t>
  </si>
  <si>
    <t xml:space="preserve">FACTURACIÓN EXTRA PARA CONSEGUIR LO MISMO</t>
  </si>
  <si>
    <t xml:space="preserve">DE TU MEJOR LÍNEA A LA PEOR</t>
  </si>
  <si>
    <t xml:space="preserve">   EJEMPLO RESUELTO   ·   Los números son los del libro. Para trabajar con los tuyos, usa la hoja «Plantilla».</t>
  </si>
  <si>
    <t xml:space="preserve">Obra nueva</t>
  </si>
  <si>
    <t xml:space="preserve">Reformas</t>
  </si>
  <si>
    <t xml:space="preserve">Mantenimiento</t>
  </si>
  <si>
    <t xml:space="preserve">Averías y urgencias</t>
  </si>
  <si>
    <t xml:space="preserve">Venta de material</t>
  </si>
  <si>
    <t xml:space="preserve">Capítulo 6 · plantilla 6.1 de 44 · «Facturas mucho y no ganas dinero»</t>
  </si>
  <si>
    <t xml:space="preserve">PARA QUÉ SIRVE</t>
  </si>
  <si>
    <t xml:space="preserve">El margen bruto es lo único con lo que pagas todo lo demás: la estructura, la amortización, los intereses, a Hacienda y a ti. Un punto ganado o perdido llega entero al beneficio, sin nada que amortigüe el golpe. Esta hoja te lo parte por líneas, porque un margen global sirve para saber si la empresa vive, pero no sirve para decidir.</t>
  </si>
  <si>
    <t xml:space="preserve">QUÉ NECESITAS TENER A MANO</t>
  </si>
  <si>
    <t xml:space="preserve">Tus ventas del año repartidas en tres, cuatro o cinco líneas. Nadie necesita cuarenta: por tipo de trabajo, por familia de producto o por tipo de cliente.</t>
  </si>
  <si>
    <t xml:space="preserve">El coste directo de cada línea: material, mercancía, mano de obra que se factura al cliente y subcontratas. Lo que desaparecería si esa línea dejara de vender.</t>
  </si>
  <si>
    <t xml:space="preserve">Que la suma de las líneas te cuadre con las ventas y las compras de tu cuenta de resultados. Si no cuadra, falta una línea o hay costes repartidos dos veces.</t>
  </si>
  <si>
    <t xml:space="preserve">Tu tipo del impuesto de sociedades.</t>
  </si>
  <si>
    <t xml:space="preserve">CÓMO SE RELLENA</t>
  </si>
  <si>
    <t xml:space="preserve">Escribe el nombre de cada línea en la primera columna y reparte ventas y coste directo. Las columnas grises salen solas.</t>
  </si>
  <si>
    <t xml:space="preserve">Si un coste sirve a dos líneas, repártelo por lo que más se le parezca: horas, metros o facturación. Una aproximación estable vale más que una precisión que cambias cada año.</t>
  </si>
  <si>
    <t xml:space="preserve">Usa el bloque del recargo para traducir lo que le sumas al coste a tu margen real. Multiplicar por 1,30 no es un margen del 30 %: es del 23,1 %.</t>
  </si>
  <si>
    <t xml:space="preserve">Juega con las tres palancas de abajo: comprar mejor, que te suban los precios de compra, y subir tú tus precios.</t>
  </si>
  <si>
    <t xml:space="preserve">QUÉ TE ESTÁ DICIENDO</t>
  </si>
  <si>
    <t xml:space="preserve">La distancia entre tu mejor línea y la peor. Es perfectamente posible tener una al 55 % y otra al 30 %, y que la que crece sea la del 30 %.</t>
  </si>
  <si>
    <t xml:space="preserve">El peso en ventas al lado del margen. Una línea con buen margen y poco peso mueve menos que una mediocre que se lleva la mitad de tu facturación.</t>
  </si>
  <si>
    <t xml:space="preserve">Lo que vale un punto en tu empresa, y compáralo con la facturación extra que harían falta para conseguir lo mismo vendiendo más. Un punto es una conversación con dos proveedores; la facturación son visitas, materiales y una factura más que cobrar.</t>
  </si>
  <si>
    <t xml:space="preserve">La fila de la inflación de compras: es la palanca que trabaja siempre en tu contra. Si tus proveedores suben y tú no repercutes, el margen cae solo sin que nadie decida nada.</t>
  </si>
  <si>
    <t xml:space="preserve">OJO CON ESTO</t>
  </si>
  <si>
    <t xml:space="preserve">No llames margen a lo que sobra a fin de mes. Eso depende de cuándo te han pagado, de si ese mes tocaba trimestre y de si has adelantado una compra de material. Mezclar rentabilidad con tesorería hace que no sepas si tu problema es de precio o de estructura, y entonces recortas donde es más fácil, que casi nunca es donde está el problema.</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</si>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</sst>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5">
    <numFmt numFmtId="164" formatCode="General"/>
    <numFmt numFmtId="165" formatCode="@"/>
    <numFmt numFmtId="166" formatCode="#,##0&quot; €&quot;;[RED]\-#,##0&quot; €&quot;"/>
    <numFmt numFmtId="167" formatCode="0.0\ %;[RED]\-0.0\ %"/>
    <numFmt numFmtId="168" formatCode="0&quot; %&quot;"/>
  </numFmts>
  <fonts count="26">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1"/>
      <color rgb="FF12284F"/>
      <name val="Calibri"/>
      <family val="0"/>
      <charset val="1"/>
    </font>
    <font>
      <sz val="11"/>
      <color rgb="FF4C5462"/>
      <name val="Calibri"/>
      <family val="0"/>
      <charset val="1"/>
    </font>
    <font>
      <b val="true"/>
      <sz val="11"/>
      <color rgb="FFFFFFFF"/>
      <name val="Calibri"/>
      <family val="0"/>
      <charset val="1"/>
    </font>
    <font>
      <b val="true"/>
      <sz val="12"/>
      <color rgb="FFFFFFFF"/>
      <name val="Calibri"/>
      <family val="0"/>
      <charset val="1"/>
    </font>
    <font>
      <sz val="10.5"/>
      <color rgb="FF12161D"/>
      <name val="Calibri"/>
      <family val="0"/>
      <charset val="1"/>
    </font>
    <font>
      <b val="true"/>
      <sz val="11"/>
      <color rgb="FF12284F"/>
      <name val="Calibri"/>
      <family val="0"/>
      <charset val="1"/>
    </font>
    <font>
      <b val="true"/>
      <sz val="9"/>
      <color rgb="FF78808F"/>
      <name val="Calibri"/>
      <family val="0"/>
      <charset val="1"/>
    </font>
    <font>
      <b val="true"/>
      <sz val="17"/>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1F4FD8"/>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5" fontId="8" fillId="2" borderId="3" xfId="0" applyFont="true" applyBorder="true" applyAlignment="true" applyProtection="true">
      <alignment horizontal="left" vertical="center" textRotation="0" wrapText="false" indent="0" shrinkToFit="false"/>
      <protection locked="false" hidden="false"/>
    </xf>
    <xf numFmtId="166" fontId="8" fillId="2" borderId="3" xfId="0" applyFont="true" applyBorder="true" applyAlignment="true" applyProtection="true">
      <alignment horizontal="right" vertical="center" textRotation="0" wrapText="false" indent="0" shrinkToFit="false"/>
      <protection locked="false" hidden="false"/>
    </xf>
    <xf numFmtId="166" fontId="9" fillId="4" borderId="4" xfId="0" applyFont="true" applyBorder="true" applyAlignment="true" applyProtection="false">
      <alignment horizontal="right" vertical="center" textRotation="0" wrapText="false" indent="0" shrinkToFit="false"/>
      <protection locked="true" hidden="false"/>
    </xf>
    <xf numFmtId="167" fontId="9" fillId="4" borderId="4" xfId="0" applyFont="true" applyBorder="true" applyAlignment="true" applyProtection="false">
      <alignment horizontal="right" vertical="center" textRotation="0" wrapText="false" indent="0" shrinkToFit="false"/>
      <protection locked="true" hidden="false"/>
    </xf>
    <xf numFmtId="164" fontId="10" fillId="3" borderId="2" xfId="0" applyFont="true" applyBorder="true" applyAlignment="true" applyProtection="false">
      <alignment horizontal="right" vertical="center" textRotation="0" wrapText="false" indent="0" shrinkToFit="false"/>
      <protection locked="true" hidden="false"/>
    </xf>
    <xf numFmtId="166" fontId="11" fillId="3" borderId="4" xfId="0" applyFont="true" applyBorder="true" applyAlignment="true" applyProtection="false">
      <alignment horizontal="right" vertical="center" textRotation="0" wrapText="false" indent="0" shrinkToFit="false"/>
      <protection locked="true" hidden="false"/>
    </xf>
    <xf numFmtId="167" fontId="11" fillId="3" borderId="4" xfId="0" applyFont="true" applyBorder="true" applyAlignment="true" applyProtection="false">
      <alignment horizontal="right" vertical="center" textRotation="0" wrapText="false" indent="0" shrinkToFit="false"/>
      <protection locked="true" hidden="false"/>
    </xf>
    <xf numFmtId="164" fontId="12" fillId="0" borderId="5" xfId="0" applyFont="true" applyBorder="true" applyAlignment="true" applyProtection="false">
      <alignment horizontal="left" vertical="center" textRotation="0" wrapText="true" indent="1" shrinkToFit="false"/>
      <protection locked="true" hidden="false"/>
    </xf>
    <xf numFmtId="168" fontId="8" fillId="2" borderId="3" xfId="0" applyFont="true" applyBorder="true" applyAlignment="true" applyProtection="true">
      <alignment horizontal="right" vertical="center" textRotation="0" wrapText="false" indent="0" shrinkToFit="false"/>
      <protection locked="false" hidden="false"/>
    </xf>
    <xf numFmtId="164" fontId="13" fillId="0" borderId="6" xfId="0" applyFont="true" applyBorder="true" applyAlignment="true" applyProtection="false">
      <alignment horizontal="right" vertical="center" textRotation="0" wrapText="false" indent="0" shrinkToFit="false"/>
      <protection locked="true" hidden="false"/>
    </xf>
    <xf numFmtId="166" fontId="13" fillId="4" borderId="4" xfId="0" applyFont="true" applyBorder="true" applyAlignment="true" applyProtection="false">
      <alignment horizontal="right" vertical="center" textRotation="0" wrapText="false" indent="0" shrinkToFit="false"/>
      <protection locked="true" hidden="false"/>
    </xf>
    <xf numFmtId="167" fontId="13" fillId="4" borderId="4" xfId="0" applyFont="true" applyBorder="true" applyAlignment="true" applyProtection="false">
      <alignment horizontal="right" vertical="center" textRotation="0" wrapText="false" indent="0" shrinkToFit="false"/>
      <protection locked="true" hidden="false"/>
    </xf>
    <xf numFmtId="164" fontId="12" fillId="0" borderId="5" xfId="0" applyFont="true" applyBorder="true" applyAlignment="true" applyProtection="false">
      <alignment horizontal="left" vertical="center" textRotation="0" wrapText="false" indent="1" shrinkToFit="false"/>
      <protection locked="true" hidden="false"/>
    </xf>
    <xf numFmtId="164" fontId="14" fillId="4" borderId="7" xfId="0" applyFont="true" applyBorder="true" applyAlignment="true" applyProtection="false">
      <alignment horizontal="center" vertical="center" textRotation="0" wrapText="false" indent="0" shrinkToFit="false"/>
      <protection locked="true" hidden="false"/>
    </xf>
    <xf numFmtId="164" fontId="14" fillId="4" borderId="8" xfId="0" applyFont="true" applyBorder="true" applyAlignment="true" applyProtection="false">
      <alignment horizontal="center" vertical="center" textRotation="0" wrapText="false" indent="0" shrinkToFit="false"/>
      <protection locked="true" hidden="false"/>
    </xf>
    <xf numFmtId="167" fontId="15" fillId="4" borderId="9" xfId="0" applyFont="true" applyBorder="true" applyAlignment="true" applyProtection="false">
      <alignment horizontal="center" vertical="center" textRotation="0" wrapText="false" indent="0" shrinkToFit="false"/>
      <protection locked="true" hidden="false"/>
    </xf>
    <xf numFmtId="166" fontId="4" fillId="4" borderId="10" xfId="0" applyFont="true" applyBorder="true" applyAlignment="true" applyProtection="false">
      <alignment horizontal="center" vertical="center" textRotation="0" wrapText="false" indent="0" shrinkToFit="false"/>
      <protection locked="true" hidden="false"/>
    </xf>
    <xf numFmtId="167" fontId="4" fillId="4" borderId="10" xfId="0" applyFont="true" applyBorder="true" applyAlignment="true" applyProtection="false">
      <alignment horizontal="center" vertical="center" textRotation="0" wrapText="false" indent="0" shrinkToFit="false"/>
      <protection locked="true" hidden="false"/>
    </xf>
    <xf numFmtId="164" fontId="18" fillId="5" borderId="0" xfId="0" applyFont="true" applyBorder="true" applyAlignment="true" applyProtection="false">
      <alignment horizontal="left"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22" fillId="6" borderId="0" xfId="0" applyFont="true" applyBorder="true" applyAlignment="true" applyProtection="false">
      <alignment horizontal="left" vertical="top" textRotation="0" wrapText="true" indent="0" shrinkToFit="false"/>
      <protection locked="true" hidden="false"/>
    </xf>
    <xf numFmtId="164" fontId="23" fillId="2" borderId="0" xfId="0" applyFont="true" applyBorder="true" applyAlignment="true" applyProtection="false">
      <alignment horizontal="left" vertical="center" textRotation="0" wrapText="false" indent="0" shrinkToFit="false"/>
      <protection locked="true" hidden="false"/>
    </xf>
    <xf numFmtId="164" fontId="24" fillId="4" borderId="0" xfId="0" applyFont="true" applyBorder="true" applyAlignment="true" applyProtection="false">
      <alignment horizontal="left" vertical="center" textRotation="0" wrapText="false" indent="0" shrinkToFit="false"/>
      <protection locked="true" hidden="false"/>
    </xf>
    <xf numFmtId="164" fontId="25"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Margen bruto de cada línea de negocio</a:t>
            </a:r>
          </a:p>
        </c:rich>
      </c:tx>
      <c:overlay val="0"/>
      <c:spPr>
        <a:noFill/>
        <a:ln w="0">
          <a:noFill/>
        </a:ln>
      </c:spPr>
    </c:title>
    <c:autoTitleDeleted val="0"/>
    <c:plotArea>
      <c:barChart>
        <c:barDir val="bar"/>
        <c:grouping val="clustered"/>
        <c:varyColors val="0"/>
        <c:ser>
          <c:idx val="0"/>
          <c:order val="0"/>
          <c:tx>
            <c:strRef>
              <c:f>Plantilla!F7</c:f>
              <c:strCache>
                <c:ptCount val="1"/>
                <c:pt idx="0">
                  <c:v>Margen %</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Plantilla!$B$8:$B$12</c:f>
              <c:strCache>
                <c:ptCount val="5"/>
                <c:pt idx="0">
                  <c:v/>
                </c:pt>
                <c:pt idx="1">
                  <c:v/>
                </c:pt>
                <c:pt idx="2">
                  <c:v/>
                </c:pt>
                <c:pt idx="3">
                  <c:v/>
                </c:pt>
                <c:pt idx="4">
                  <c:v/>
                </c:pt>
              </c:strCache>
            </c:strRef>
          </c:cat>
          <c:val>
            <c:numRef>
              <c:f>Plantilla!$F$8:$F$12</c:f>
              <c:numCache>
                <c:formatCode>General</c:formatCode>
                <c:ptCount val="5"/>
              </c:numCache>
            </c:numRef>
          </c:val>
        </c:ser>
        <c:gapWidth val="150"/>
        <c:overlap val="0"/>
        <c:axId val="9368392"/>
        <c:axId val="67063455"/>
      </c:barChart>
      <c:catAx>
        <c:axId val="936839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063455"/>
        <c:crosses val="autoZero"/>
        <c:auto val="1"/>
        <c:lblAlgn val="ctr"/>
        <c:lblOffset val="100"/>
        <c:noMultiLvlLbl val="0"/>
      </c:catAx>
      <c:valAx>
        <c:axId val="67063455"/>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36839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Margen bruto de cada línea de negocio</a:t>
            </a:r>
          </a:p>
        </c:rich>
      </c:tx>
      <c:overlay val="0"/>
      <c:spPr>
        <a:noFill/>
        <a:ln w="0">
          <a:noFill/>
        </a:ln>
      </c:spPr>
    </c:title>
    <c:autoTitleDeleted val="0"/>
    <c:plotArea>
      <c:barChart>
        <c:barDir val="bar"/>
        <c:grouping val="clustered"/>
        <c:varyColors val="0"/>
        <c:ser>
          <c:idx val="0"/>
          <c:order val="0"/>
          <c:tx>
            <c:strRef>
              <c:f>Ejemplo!F7</c:f>
              <c:strCache>
                <c:ptCount val="1"/>
                <c:pt idx="0">
                  <c:v>Margen %</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Ejemplo!$B$8:$B$12</c:f>
              <c:strCache>
                <c:ptCount val="5"/>
                <c:pt idx="0">
                  <c:v>Obra nueva</c:v>
                </c:pt>
                <c:pt idx="1">
                  <c:v>Reformas</c:v>
                </c:pt>
                <c:pt idx="2">
                  <c:v>Mantenimiento</c:v>
                </c:pt>
                <c:pt idx="3">
                  <c:v>Averías y urgencias</c:v>
                </c:pt>
                <c:pt idx="4">
                  <c:v>Venta de material</c:v>
                </c:pt>
              </c:strCache>
            </c:strRef>
          </c:cat>
          <c:val>
            <c:numRef>
              <c:f>Ejemplo!$F$8:$F$12</c:f>
              <c:numCache>
                <c:formatCode>0.0\ %;[RED]\-0.0\ %</c:formatCode>
                <c:ptCount val="5"/>
                <c:pt idx="0">
                  <c:v>0.39</c:v>
                </c:pt>
                <c:pt idx="1">
                  <c:v>0.45</c:v>
                </c:pt>
                <c:pt idx="2">
                  <c:v>0.55</c:v>
                </c:pt>
                <c:pt idx="3">
                  <c:v>0.55</c:v>
                </c:pt>
                <c:pt idx="4">
                  <c:v>0.538571428571429</c:v>
                </c:pt>
              </c:numCache>
            </c:numRef>
          </c:val>
        </c:ser>
        <c:gapWidth val="150"/>
        <c:overlap val="0"/>
        <c:axId val="68786337"/>
        <c:axId val="15853538"/>
      </c:barChart>
      <c:catAx>
        <c:axId val="6878633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853538"/>
        <c:crosses val="autoZero"/>
        <c:auto val="1"/>
        <c:lblAlgn val="ctr"/>
        <c:lblOffset val="100"/>
        <c:noMultiLvlLbl val="0"/>
      </c:catAx>
      <c:valAx>
        <c:axId val="15853538"/>
        <c:scaling>
          <c:orientation val="minMax"/>
        </c:scaling>
        <c:delete val="0"/>
        <c:axPos val="l"/>
        <c:numFmt formatCode="0.0\ %;[RED]\-0.0\ %"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878633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30</xdr:row>
      <xdr:rowOff>0</xdr:rowOff>
    </xdr:from>
    <xdr:to>
      <xdr:col>7</xdr:col>
      <xdr:colOff>10080</xdr:colOff>
      <xdr:row>45</xdr:row>
      <xdr:rowOff>22320</xdr:rowOff>
    </xdr:to>
    <xdr:graphicFrame>
      <xdr:nvGraphicFramePr>
        <xdr:cNvPr id="0" name="Chart 1"/>
        <xdr:cNvGraphicFramePr/>
      </xdr:nvGraphicFramePr>
      <xdr:xfrm>
        <a:off x="154800" y="870588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30</xdr:row>
      <xdr:rowOff>0</xdr:rowOff>
    </xdr:from>
    <xdr:to>
      <xdr:col>7</xdr:col>
      <xdr:colOff>10080</xdr:colOff>
      <xdr:row>45</xdr:row>
      <xdr:rowOff>22320</xdr:rowOff>
    </xdr:to>
    <xdr:graphicFrame>
      <xdr:nvGraphicFramePr>
        <xdr:cNvPr id="1" name="Chart 1"/>
        <xdr:cNvGraphicFramePr/>
      </xdr:nvGraphicFramePr>
      <xdr:xfrm>
        <a:off x="154800" y="870588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6"/>
    <col collapsed="false" customWidth="true" hidden="false" outlineLevel="0" max="3" min="3" style="0" width="15"/>
    <col collapsed="false" customWidth="true" hidden="false" outlineLevel="0" max="4" min="4" style="0" width="16"/>
    <col collapsed="false" customWidth="true" hidden="false" outlineLevel="0" max="5" min="5" style="0" width="15"/>
    <col collapsed="false" customWidth="true" hidden="false" outlineLevel="0" max="7" min="6" style="0" width="10"/>
    <col collapsed="false" customWidth="true" hidden="false" outlineLevel="0" max="8" min="8" style="0" width="13"/>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c r="H4" s="3"/>
    </row>
    <row r="5" customFormat="false" ht="9.75" hidden="false" customHeight="true" outlineLevel="0" collapsed="false"/>
    <row r="7" customFormat="false" ht="33.75" hidden="false" customHeight="true" outlineLevel="0" collapsed="false">
      <c r="B7" s="4" t="s">
        <v>3</v>
      </c>
      <c r="C7" s="5" t="s">
        <v>4</v>
      </c>
      <c r="D7" s="5" t="s">
        <v>5</v>
      </c>
      <c r="E7" s="5" t="s">
        <v>6</v>
      </c>
      <c r="F7" s="5" t="s">
        <v>7</v>
      </c>
      <c r="G7" s="5" t="s">
        <v>8</v>
      </c>
      <c r="H7" s="5" t="s">
        <v>9</v>
      </c>
    </row>
    <row r="8" customFormat="false" ht="18.75" hidden="false" customHeight="true" outlineLevel="0" collapsed="false">
      <c r="B8" s="6"/>
      <c r="C8" s="7"/>
      <c r="D8" s="7"/>
      <c r="E8" s="8" t="str">
        <f aca="false">IF(OR(C8="",D8=""),"",C8-D8)</f>
        <v/>
      </c>
      <c r="F8" s="9" t="str">
        <f aca="false">IF(OR(C8="",E8="",C8=0),"",E8/C8)</f>
        <v/>
      </c>
      <c r="G8" s="9" t="str">
        <f aca="false">IF(OR(C8="",C13="",C13=0),"",C8/C13)</f>
        <v/>
      </c>
      <c r="H8" s="8" t="str">
        <f aca="false">IF(C8="","",C8/100)</f>
        <v/>
      </c>
    </row>
    <row r="9" customFormat="false" ht="18.75" hidden="false" customHeight="true" outlineLevel="0" collapsed="false">
      <c r="B9" s="6"/>
      <c r="C9" s="7"/>
      <c r="D9" s="7"/>
      <c r="E9" s="8" t="str">
        <f aca="false">IF(OR(C9="",D9=""),"",C9-D9)</f>
        <v/>
      </c>
      <c r="F9" s="9" t="str">
        <f aca="false">IF(OR(C9="",E9="",C9=0),"",E9/C9)</f>
        <v/>
      </c>
      <c r="G9" s="9" t="str">
        <f aca="false">IF(OR(C9="",C13="",C13=0),"",C9/C13)</f>
        <v/>
      </c>
      <c r="H9" s="8" t="str">
        <f aca="false">IF(C9="","",C9/100)</f>
        <v/>
      </c>
    </row>
    <row r="10" customFormat="false" ht="18.75" hidden="false" customHeight="true" outlineLevel="0" collapsed="false">
      <c r="B10" s="6"/>
      <c r="C10" s="7"/>
      <c r="D10" s="7"/>
      <c r="E10" s="8" t="str">
        <f aca="false">IF(OR(C10="",D10=""),"",C10-D10)</f>
        <v/>
      </c>
      <c r="F10" s="9" t="str">
        <f aca="false">IF(OR(C10="",E10="",C10=0),"",E10/C10)</f>
        <v/>
      </c>
      <c r="G10" s="9" t="str">
        <f aca="false">IF(OR(C10="",C13="",C13=0),"",C10/C13)</f>
        <v/>
      </c>
      <c r="H10" s="8" t="str">
        <f aca="false">IF(C10="","",C10/100)</f>
        <v/>
      </c>
    </row>
    <row r="11" customFormat="false" ht="18.75" hidden="false" customHeight="true" outlineLevel="0" collapsed="false">
      <c r="B11" s="6"/>
      <c r="C11" s="7"/>
      <c r="D11" s="7"/>
      <c r="E11" s="8" t="str">
        <f aca="false">IF(OR(C11="",D11=""),"",C11-D11)</f>
        <v/>
      </c>
      <c r="F11" s="9" t="str">
        <f aca="false">IF(OR(C11="",E11="",C11=0),"",E11/C11)</f>
        <v/>
      </c>
      <c r="G11" s="9" t="str">
        <f aca="false">IF(OR(C11="",C13="",C13=0),"",C11/C13)</f>
        <v/>
      </c>
      <c r="H11" s="8" t="str">
        <f aca="false">IF(C11="","",C11/100)</f>
        <v/>
      </c>
    </row>
    <row r="12" customFormat="false" ht="18.75" hidden="false" customHeight="true" outlineLevel="0" collapsed="false">
      <c r="B12" s="6"/>
      <c r="C12" s="7"/>
      <c r="D12" s="7"/>
      <c r="E12" s="8" t="str">
        <f aca="false">IF(OR(C12="",D12=""),"",C12-D12)</f>
        <v/>
      </c>
      <c r="F12" s="9" t="str">
        <f aca="false">IF(OR(C12="",E12="",C12=0),"",E12/C12)</f>
        <v/>
      </c>
      <c r="G12" s="9" t="str">
        <f aca="false">IF(OR(C12="",C13="",C13=0),"",C12/C13)</f>
        <v/>
      </c>
      <c r="H12" s="8" t="str">
        <f aca="false">IF(C12="","",C12/100)</f>
        <v/>
      </c>
    </row>
    <row r="13" customFormat="false" ht="19.5" hidden="false" customHeight="true" outlineLevel="0" collapsed="false">
      <c r="B13" s="10" t="s">
        <v>10</v>
      </c>
      <c r="C13" s="11" t="str">
        <f aca="false">IF(COUNT(C8:C12)=0,"",SUM(C8:C12))</f>
        <v/>
      </c>
      <c r="D13" s="11" t="str">
        <f aca="false">IF(COUNT(D8:D12)=0,"",SUM(D8:D12))</f>
        <v/>
      </c>
      <c r="E13" s="11" t="str">
        <f aca="false">IF(OR(C13="",D13=""),"",C13-D13)</f>
        <v/>
      </c>
      <c r="F13" s="12" t="str">
        <f aca="false">IF(OR(C13="",C13=0,E13=""),"",E13/C13)</f>
        <v/>
      </c>
      <c r="G13" s="12" t="str">
        <f aca="false">IF(C13="","",1)</f>
        <v/>
      </c>
      <c r="H13" s="11" t="str">
        <f aca="false">IF(C13="","",C13/100)</f>
        <v/>
      </c>
    </row>
    <row r="15" customFormat="false" ht="30" hidden="false" customHeight="true" outlineLevel="0" collapsed="false">
      <c r="B15" s="4" t="s">
        <v>11</v>
      </c>
      <c r="C15" s="5" t="s">
        <v>12</v>
      </c>
      <c r="D15" s="5" t="s">
        <v>13</v>
      </c>
    </row>
    <row r="16" customFormat="false" ht="34.5" hidden="false" customHeight="true" outlineLevel="0" collapsed="false">
      <c r="B16" s="13" t="s">
        <v>14</v>
      </c>
      <c r="C16" s="14"/>
      <c r="D16" s="9" t="str">
        <f aca="false">IF(C16="","",C16/(100+C16))</f>
        <v/>
      </c>
    </row>
    <row r="17" customFormat="false" ht="34.5" hidden="false" customHeight="true" outlineLevel="0" collapsed="false">
      <c r="B17" s="13" t="s">
        <v>15</v>
      </c>
      <c r="C17" s="14"/>
      <c r="D17" s="9" t="str">
        <f aca="false">IF(OR(C17="",C17&gt;=100),"",C17/(100-C17))</f>
        <v/>
      </c>
    </row>
    <row r="19" customFormat="false" ht="30" hidden="false" customHeight="true" outlineLevel="0" collapsed="false">
      <c r="B19" s="4" t="s">
        <v>16</v>
      </c>
      <c r="C19" s="5" t="s">
        <v>12</v>
      </c>
      <c r="D19" s="5" t="s">
        <v>17</v>
      </c>
      <c r="E19" s="5" t="s">
        <v>18</v>
      </c>
    </row>
    <row r="20" customFormat="false" ht="34.5" hidden="false" customHeight="true" outlineLevel="0" collapsed="false">
      <c r="B20" s="13" t="s">
        <v>19</v>
      </c>
      <c r="C20" s="14"/>
    </row>
    <row r="21" customFormat="false" ht="19.5" hidden="false" customHeight="true" outlineLevel="0" collapsed="false">
      <c r="B21" s="15" t="s">
        <v>20</v>
      </c>
      <c r="D21" s="16" t="str">
        <f aca="false">IF(C13="","",C13/100)</f>
        <v/>
      </c>
      <c r="E21" s="17" t="str">
        <f aca="false">IF(F13="","",F13+0.01)</f>
        <v/>
      </c>
    </row>
    <row r="22" customFormat="false" ht="18.75" hidden="false" customHeight="true" outlineLevel="0" collapsed="false">
      <c r="B22" s="18" t="s">
        <v>21</v>
      </c>
      <c r="D22" s="8" t="str">
        <f aca="false">IF(D21="","",D21*(1-N(C20)/100))</f>
        <v/>
      </c>
    </row>
    <row r="23" customFormat="false" ht="34.5" hidden="false" customHeight="true" outlineLevel="0" collapsed="false">
      <c r="B23" s="13" t="s">
        <v>22</v>
      </c>
      <c r="D23" s="8" t="str">
        <f aca="false">IF(OR(D21="",F13="",F13=0),"",D21/F13)</f>
        <v/>
      </c>
    </row>
    <row r="24" customFormat="false" ht="34.5" hidden="false" customHeight="true" outlineLevel="0" collapsed="false">
      <c r="B24" s="13" t="s">
        <v>23</v>
      </c>
      <c r="C24" s="14"/>
      <c r="D24" s="8" t="str">
        <f aca="false">IF(OR(C24="",D13=""),"",D13*C24/100)</f>
        <v/>
      </c>
      <c r="E24" s="9" t="str">
        <f aca="false">IF(OR(D24="",E13="",C13="",C13=0),"",(E13+D24)/C13)</f>
        <v/>
      </c>
    </row>
    <row r="25" customFormat="false" ht="34.5" hidden="false" customHeight="true" outlineLevel="0" collapsed="false">
      <c r="B25" s="13" t="s">
        <v>24</v>
      </c>
      <c r="C25" s="14"/>
      <c r="D25" s="8" t="str">
        <f aca="false">IF(OR(C25="",D13=""),"",-D13*C25/100)</f>
        <v/>
      </c>
      <c r="E25" s="9" t="str">
        <f aca="false">IF(OR(D25="",E13="",C13="",C13=0),"",(E13+D25)/C13)</f>
        <v/>
      </c>
    </row>
    <row r="26" customFormat="false" ht="34.5" hidden="false" customHeight="true" outlineLevel="0" collapsed="false">
      <c r="B26" s="13" t="s">
        <v>25</v>
      </c>
      <c r="C26" s="14"/>
      <c r="D26" s="8" t="str">
        <f aca="false">IF(OR(C26="",C13=""),"",C13*C26/100)</f>
        <v/>
      </c>
      <c r="E26" s="9" t="str">
        <f aca="false">IF(OR(D26="",E13="",C13="",C13=0),"",(E13+D26)/(C13+D26))</f>
        <v/>
      </c>
    </row>
    <row r="28" customFormat="false" ht="15" hidden="false" customHeight="true" outlineLevel="0" collapsed="false">
      <c r="B28" s="19" t="s">
        <v>26</v>
      </c>
      <c r="C28" s="20" t="s">
        <v>27</v>
      </c>
      <c r="D28" s="20"/>
      <c r="E28" s="20" t="s">
        <v>28</v>
      </c>
      <c r="F28" s="20"/>
      <c r="G28" s="20" t="s">
        <v>29</v>
      </c>
      <c r="H28" s="20"/>
    </row>
    <row r="29" customFormat="false" ht="30" hidden="false" customHeight="true" outlineLevel="0" collapsed="false">
      <c r="B29" s="21" t="str">
        <f aca="false">IF(F13="","",F13)</f>
        <v/>
      </c>
      <c r="C29" s="22" t="str">
        <f aca="false">IF(D21="","",D21)</f>
        <v/>
      </c>
      <c r="D29" s="22"/>
      <c r="E29" s="22" t="str">
        <f aca="false">IF(D23="","",D23)</f>
        <v/>
      </c>
      <c r="F29" s="22"/>
      <c r="G29" s="23" t="str">
        <f aca="false">IF(COUNT(F8:F12)=0,"",MAX(F8:F12)-MIN(F8:F12))</f>
        <v/>
      </c>
      <c r="H29" s="23"/>
    </row>
  </sheetData>
  <sheetProtection sheet="true"/>
  <mergeCells count="7">
    <mergeCell ref="B4:H4"/>
    <mergeCell ref="C28:D28"/>
    <mergeCell ref="E28:F28"/>
    <mergeCell ref="G28:H28"/>
    <mergeCell ref="C29:D29"/>
    <mergeCell ref="E29:F29"/>
    <mergeCell ref="G29:H29"/>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6"/>
    <col collapsed="false" customWidth="true" hidden="false" outlineLevel="0" max="3" min="3" style="0" width="15"/>
    <col collapsed="false" customWidth="true" hidden="false" outlineLevel="0" max="4" min="4" style="0" width="16"/>
    <col collapsed="false" customWidth="true" hidden="false" outlineLevel="0" max="5" min="5" style="0" width="15"/>
    <col collapsed="false" customWidth="true" hidden="false" outlineLevel="0" max="7" min="6" style="0" width="10"/>
    <col collapsed="false" customWidth="true" hidden="false" outlineLevel="0" max="8" min="8" style="0" width="13"/>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4" t="s">
        <v>30</v>
      </c>
      <c r="C4" s="24"/>
      <c r="D4" s="24"/>
      <c r="E4" s="24"/>
      <c r="F4" s="24"/>
      <c r="G4" s="24"/>
      <c r="H4" s="24"/>
    </row>
    <row r="5" customFormat="false" ht="9.75" hidden="false" customHeight="true" outlineLevel="0" collapsed="false"/>
    <row r="7" customFormat="false" ht="33.75" hidden="false" customHeight="true" outlineLevel="0" collapsed="false">
      <c r="B7" s="4" t="s">
        <v>3</v>
      </c>
      <c r="C7" s="5" t="s">
        <v>4</v>
      </c>
      <c r="D7" s="5" t="s">
        <v>5</v>
      </c>
      <c r="E7" s="5" t="s">
        <v>6</v>
      </c>
      <c r="F7" s="5" t="s">
        <v>7</v>
      </c>
      <c r="G7" s="5" t="s">
        <v>8</v>
      </c>
      <c r="H7" s="5" t="s">
        <v>9</v>
      </c>
    </row>
    <row r="8" customFormat="false" ht="18.75" hidden="false" customHeight="true" outlineLevel="0" collapsed="false">
      <c r="B8" s="6" t="s">
        <v>31</v>
      </c>
      <c r="C8" s="7" t="n">
        <v>720000</v>
      </c>
      <c r="D8" s="7" t="n">
        <v>439200</v>
      </c>
      <c r="E8" s="8" t="n">
        <f aca="false">IF(OR(C8="",D8=""),"",C8-D8)</f>
        <v>280800</v>
      </c>
      <c r="F8" s="9" t="n">
        <f aca="false">IF(OR(C8="",E8="",C8=0),"",E8/C8)</f>
        <v>0.39</v>
      </c>
      <c r="G8" s="9" t="n">
        <f aca="false">IF(OR(C8="",C13="",C13=0),"",C8/C13)</f>
        <v>0.428571428571429</v>
      </c>
      <c r="H8" s="8" t="n">
        <f aca="false">IF(C8="","",C8/100)</f>
        <v>7200</v>
      </c>
    </row>
    <row r="9" customFormat="false" ht="18.75" hidden="false" customHeight="true" outlineLevel="0" collapsed="false">
      <c r="B9" s="6" t="s">
        <v>32</v>
      </c>
      <c r="C9" s="7" t="n">
        <v>520000</v>
      </c>
      <c r="D9" s="7" t="n">
        <v>286000</v>
      </c>
      <c r="E9" s="8" t="n">
        <f aca="false">IF(OR(C9="",D9=""),"",C9-D9)</f>
        <v>234000</v>
      </c>
      <c r="F9" s="9" t="n">
        <f aca="false">IF(OR(C9="",E9="",C9=0),"",E9/C9)</f>
        <v>0.45</v>
      </c>
      <c r="G9" s="9" t="n">
        <f aca="false">IF(OR(C9="",C13="",C13=0),"",C9/C13)</f>
        <v>0.30952380952381</v>
      </c>
      <c r="H9" s="8" t="n">
        <f aca="false">IF(C9="","",C9/100)</f>
        <v>5200</v>
      </c>
    </row>
    <row r="10" customFormat="false" ht="18.75" hidden="false" customHeight="true" outlineLevel="0" collapsed="false">
      <c r="B10" s="6" t="s">
        <v>33</v>
      </c>
      <c r="C10" s="7" t="n">
        <v>250000</v>
      </c>
      <c r="D10" s="7" t="n">
        <v>112500</v>
      </c>
      <c r="E10" s="8" t="n">
        <f aca="false">IF(OR(C10="",D10=""),"",C10-D10)</f>
        <v>137500</v>
      </c>
      <c r="F10" s="9" t="n">
        <f aca="false">IF(OR(C10="",E10="",C10=0),"",E10/C10)</f>
        <v>0.55</v>
      </c>
      <c r="G10" s="9" t="n">
        <f aca="false">IF(OR(C10="",C13="",C13=0),"",C10/C13)</f>
        <v>0.148809523809524</v>
      </c>
      <c r="H10" s="8" t="n">
        <f aca="false">IF(C10="","",C10/100)</f>
        <v>2500</v>
      </c>
    </row>
    <row r="11" customFormat="false" ht="18.75" hidden="false" customHeight="true" outlineLevel="0" collapsed="false">
      <c r="B11" s="6" t="s">
        <v>34</v>
      </c>
      <c r="C11" s="7" t="n">
        <v>120000</v>
      </c>
      <c r="D11" s="7" t="n">
        <v>54000</v>
      </c>
      <c r="E11" s="8" t="n">
        <f aca="false">IF(OR(C11="",D11=""),"",C11-D11)</f>
        <v>66000</v>
      </c>
      <c r="F11" s="9" t="n">
        <f aca="false">IF(OR(C11="",E11="",C11=0),"",E11/C11)</f>
        <v>0.55</v>
      </c>
      <c r="G11" s="9" t="n">
        <f aca="false">IF(OR(C11="",C13="",C13=0),"",C11/C13)</f>
        <v>0.0714285714285714</v>
      </c>
      <c r="H11" s="8" t="n">
        <f aca="false">IF(C11="","",C11/100)</f>
        <v>1200</v>
      </c>
    </row>
    <row r="12" customFormat="false" ht="18.75" hidden="false" customHeight="true" outlineLevel="0" collapsed="false">
      <c r="B12" s="6" t="s">
        <v>35</v>
      </c>
      <c r="C12" s="7" t="n">
        <v>70000</v>
      </c>
      <c r="D12" s="7" t="n">
        <v>32300</v>
      </c>
      <c r="E12" s="8" t="n">
        <f aca="false">IF(OR(C12="",D12=""),"",C12-D12)</f>
        <v>37700</v>
      </c>
      <c r="F12" s="9" t="n">
        <f aca="false">IF(OR(C12="",E12="",C12=0),"",E12/C12)</f>
        <v>0.538571428571429</v>
      </c>
      <c r="G12" s="9" t="n">
        <f aca="false">IF(OR(C12="",C13="",C13=0),"",C12/C13)</f>
        <v>0.0416666666666667</v>
      </c>
      <c r="H12" s="8" t="n">
        <f aca="false">IF(C12="","",C12/100)</f>
        <v>700</v>
      </c>
    </row>
    <row r="13" customFormat="false" ht="19.5" hidden="false" customHeight="true" outlineLevel="0" collapsed="false">
      <c r="B13" s="10" t="s">
        <v>10</v>
      </c>
      <c r="C13" s="11" t="n">
        <f aca="false">IF(COUNT(C8:C12)=0,"",SUM(C8:C12))</f>
        <v>1680000</v>
      </c>
      <c r="D13" s="11" t="n">
        <f aca="false">IF(COUNT(D8:D12)=0,"",SUM(D8:D12))</f>
        <v>924000</v>
      </c>
      <c r="E13" s="11" t="n">
        <f aca="false">IF(OR(C13="",D13=""),"",C13-D13)</f>
        <v>756000</v>
      </c>
      <c r="F13" s="12" t="n">
        <f aca="false">IF(OR(C13="",C13=0,E13=""),"",E13/C13)</f>
        <v>0.45</v>
      </c>
      <c r="G13" s="12" t="n">
        <f aca="false">IF(C13="","",1)</f>
        <v>1</v>
      </c>
      <c r="H13" s="11" t="n">
        <f aca="false">IF(C13="","",C13/100)</f>
        <v>16800</v>
      </c>
    </row>
    <row r="15" customFormat="false" ht="30" hidden="false" customHeight="true" outlineLevel="0" collapsed="false">
      <c r="B15" s="4" t="s">
        <v>11</v>
      </c>
      <c r="C15" s="5" t="s">
        <v>12</v>
      </c>
      <c r="D15" s="5" t="s">
        <v>13</v>
      </c>
    </row>
    <row r="16" customFormat="false" ht="34.5" hidden="false" customHeight="true" outlineLevel="0" collapsed="false">
      <c r="B16" s="13" t="s">
        <v>14</v>
      </c>
      <c r="C16" s="14" t="n">
        <v>30</v>
      </c>
      <c r="D16" s="9" t="n">
        <f aca="false">IF(C16="","",C16/(100+C16))</f>
        <v>0.230769230769231</v>
      </c>
    </row>
    <row r="17" customFormat="false" ht="34.5" hidden="false" customHeight="true" outlineLevel="0" collapsed="false">
      <c r="B17" s="13" t="s">
        <v>15</v>
      </c>
      <c r="C17" s="14" t="n">
        <v>45</v>
      </c>
      <c r="D17" s="9" t="n">
        <f aca="false">IF(OR(C17="",C17&gt;=100),"",C17/(100-C17))</f>
        <v>0.818181818181818</v>
      </c>
    </row>
    <row r="19" customFormat="false" ht="30" hidden="false" customHeight="true" outlineLevel="0" collapsed="false">
      <c r="B19" s="4" t="s">
        <v>16</v>
      </c>
      <c r="C19" s="5" t="s">
        <v>12</v>
      </c>
      <c r="D19" s="5" t="s">
        <v>17</v>
      </c>
      <c r="E19" s="5" t="s">
        <v>18</v>
      </c>
    </row>
    <row r="20" customFormat="false" ht="34.5" hidden="false" customHeight="true" outlineLevel="0" collapsed="false">
      <c r="B20" s="13" t="s">
        <v>19</v>
      </c>
      <c r="C20" s="14" t="n">
        <v>25</v>
      </c>
    </row>
    <row r="21" customFormat="false" ht="19.5" hidden="false" customHeight="true" outlineLevel="0" collapsed="false">
      <c r="B21" s="15" t="s">
        <v>20</v>
      </c>
      <c r="D21" s="16" t="n">
        <f aca="false">IF(C13="","",C13/100)</f>
        <v>16800</v>
      </c>
      <c r="E21" s="17" t="n">
        <f aca="false">IF(F13="","",F13+0.01)</f>
        <v>0.46</v>
      </c>
    </row>
    <row r="22" customFormat="false" ht="18.75" hidden="false" customHeight="true" outlineLevel="0" collapsed="false">
      <c r="B22" s="18" t="s">
        <v>21</v>
      </c>
      <c r="D22" s="8" t="n">
        <f aca="false">IF(D21="","",D21*(1-N(C20)/100))</f>
        <v>12600</v>
      </c>
    </row>
    <row r="23" customFormat="false" ht="34.5" hidden="false" customHeight="true" outlineLevel="0" collapsed="false">
      <c r="B23" s="13" t="s">
        <v>22</v>
      </c>
      <c r="D23" s="8" t="n">
        <f aca="false">IF(OR(D21="",F13="",F13=0),"",D21/F13)</f>
        <v>37333.3333333333</v>
      </c>
    </row>
    <row r="24" customFormat="false" ht="34.5" hidden="false" customHeight="true" outlineLevel="0" collapsed="false">
      <c r="B24" s="13" t="s">
        <v>23</v>
      </c>
      <c r="C24" s="14" t="n">
        <v>5</v>
      </c>
      <c r="D24" s="8" t="n">
        <f aca="false">IF(OR(C24="",D13=""),"",D13*C24/100)</f>
        <v>46200</v>
      </c>
      <c r="E24" s="9" t="n">
        <f aca="false">IF(OR(D24="",E13="",C13="",C13=0),"",(E13+D24)/C13)</f>
        <v>0.4775</v>
      </c>
    </row>
    <row r="25" customFormat="false" ht="34.5" hidden="false" customHeight="true" outlineLevel="0" collapsed="false">
      <c r="B25" s="13" t="s">
        <v>24</v>
      </c>
      <c r="C25" s="14" t="n">
        <v>4</v>
      </c>
      <c r="D25" s="8" t="n">
        <f aca="false">IF(OR(C25="",D13=""),"",-D13*C25/100)</f>
        <v>-36960</v>
      </c>
      <c r="E25" s="9" t="n">
        <f aca="false">IF(OR(D25="",E13="",C13="",C13=0),"",(E13+D25)/C13)</f>
        <v>0.428</v>
      </c>
    </row>
    <row r="26" customFormat="false" ht="34.5" hidden="false" customHeight="true" outlineLevel="0" collapsed="false">
      <c r="B26" s="13" t="s">
        <v>25</v>
      </c>
      <c r="C26" s="14" t="n">
        <v>3</v>
      </c>
      <c r="D26" s="8" t="n">
        <f aca="false">IF(OR(C26="",C13=""),"",C13*C26/100)</f>
        <v>50400</v>
      </c>
      <c r="E26" s="9" t="n">
        <f aca="false">IF(OR(D26="",E13="",C13="",C13=0),"",(E13+D26)/(C13+D26))</f>
        <v>0.466019417475728</v>
      </c>
    </row>
    <row r="28" customFormat="false" ht="15" hidden="false" customHeight="true" outlineLevel="0" collapsed="false">
      <c r="B28" s="19" t="s">
        <v>26</v>
      </c>
      <c r="C28" s="20" t="s">
        <v>27</v>
      </c>
      <c r="D28" s="20"/>
      <c r="E28" s="20" t="s">
        <v>28</v>
      </c>
      <c r="F28" s="20"/>
      <c r="G28" s="20" t="s">
        <v>29</v>
      </c>
      <c r="H28" s="20"/>
    </row>
    <row r="29" customFormat="false" ht="30" hidden="false" customHeight="true" outlineLevel="0" collapsed="false">
      <c r="B29" s="21" t="n">
        <f aca="false">IF(F13="","",F13)</f>
        <v>0.45</v>
      </c>
      <c r="C29" s="22" t="n">
        <f aca="false">IF(D21="","",D21)</f>
        <v>16800</v>
      </c>
      <c r="D29" s="22"/>
      <c r="E29" s="22" t="n">
        <f aca="false">IF(D23="","",D23)</f>
        <v>37333.3333333333</v>
      </c>
      <c r="F29" s="22"/>
      <c r="G29" s="23" t="n">
        <f aca="false">IF(COUNT(F8:F12)=0,"",MAX(F8:F12)-MIN(F8:F12))</f>
        <v>0.16</v>
      </c>
      <c r="H29" s="23"/>
    </row>
  </sheetData>
  <sheetProtection sheet="true"/>
  <mergeCells count="7">
    <mergeCell ref="B4:H4"/>
    <mergeCell ref="C28:D28"/>
    <mergeCell ref="E28:F28"/>
    <mergeCell ref="G28:H28"/>
    <mergeCell ref="C29:D29"/>
    <mergeCell ref="E29:F29"/>
    <mergeCell ref="G29:H29"/>
  </mergeCell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5" t="s">
        <v>36</v>
      </c>
    </row>
    <row r="5" customFormat="false" ht="24" hidden="false" customHeight="true" outlineLevel="0" collapsed="false">
      <c r="B5" s="26" t="s">
        <v>37</v>
      </c>
    </row>
    <row r="6" customFormat="false" ht="60" hidden="false" customHeight="true" outlineLevel="0" collapsed="false">
      <c r="B6" s="27" t="s">
        <v>38</v>
      </c>
      <c r="C6" s="27"/>
    </row>
    <row r="8" customFormat="false" ht="24" hidden="false" customHeight="true" outlineLevel="0" collapsed="false">
      <c r="B8" s="26" t="s">
        <v>39</v>
      </c>
    </row>
    <row r="9" customFormat="false" ht="30" hidden="false" customHeight="true" outlineLevel="0" collapsed="false">
      <c r="B9" s="27" t="s">
        <v>40</v>
      </c>
      <c r="C9" s="27"/>
    </row>
    <row r="10" customFormat="false" ht="30" hidden="false" customHeight="true" outlineLevel="0" collapsed="false">
      <c r="B10" s="27" t="s">
        <v>41</v>
      </c>
      <c r="C10" s="27"/>
    </row>
    <row r="11" customFormat="false" ht="30" hidden="false" customHeight="true" outlineLevel="0" collapsed="false">
      <c r="B11" s="27" t="s">
        <v>42</v>
      </c>
      <c r="C11" s="27"/>
    </row>
    <row r="12" customFormat="false" ht="15.75" hidden="false" customHeight="true" outlineLevel="0" collapsed="false">
      <c r="B12" s="27" t="s">
        <v>43</v>
      </c>
      <c r="C12" s="27"/>
    </row>
    <row r="14" customFormat="false" ht="24" hidden="false" customHeight="true" outlineLevel="0" collapsed="false">
      <c r="B14" s="26" t="s">
        <v>44</v>
      </c>
    </row>
    <row r="15" customFormat="false" ht="30" hidden="false" customHeight="true" outlineLevel="0" collapsed="false">
      <c r="B15" s="27" t="s">
        <v>45</v>
      </c>
      <c r="C15" s="27"/>
    </row>
    <row r="16" customFormat="false" ht="30" hidden="false" customHeight="true" outlineLevel="0" collapsed="false">
      <c r="B16" s="27" t="s">
        <v>46</v>
      </c>
      <c r="C16" s="27"/>
    </row>
    <row r="17" customFormat="false" ht="30" hidden="false" customHeight="true" outlineLevel="0" collapsed="false">
      <c r="B17" s="27" t="s">
        <v>47</v>
      </c>
      <c r="C17" s="27"/>
    </row>
    <row r="18" customFormat="false" ht="30" hidden="false" customHeight="true" outlineLevel="0" collapsed="false">
      <c r="B18" s="27" t="s">
        <v>48</v>
      </c>
      <c r="C18" s="27"/>
    </row>
    <row r="20" customFormat="false" ht="24" hidden="false" customHeight="true" outlineLevel="0" collapsed="false">
      <c r="B20" s="26" t="s">
        <v>49</v>
      </c>
    </row>
    <row r="21" customFormat="false" ht="30" hidden="false" customHeight="true" outlineLevel="0" collapsed="false">
      <c r="B21" s="27" t="s">
        <v>50</v>
      </c>
      <c r="C21" s="27"/>
    </row>
    <row r="22" customFormat="false" ht="30" hidden="false" customHeight="true" outlineLevel="0" collapsed="false">
      <c r="B22" s="27" t="s">
        <v>51</v>
      </c>
      <c r="C22" s="27"/>
    </row>
    <row r="23" customFormat="false" ht="45" hidden="false" customHeight="true" outlineLevel="0" collapsed="false">
      <c r="B23" s="27" t="s">
        <v>52</v>
      </c>
      <c r="C23" s="27"/>
    </row>
    <row r="24" customFormat="false" ht="30" hidden="false" customHeight="true" outlineLevel="0" collapsed="false">
      <c r="B24" s="27" t="s">
        <v>53</v>
      </c>
      <c r="C24" s="27"/>
    </row>
    <row r="26" customFormat="false" ht="24" hidden="false" customHeight="true" outlineLevel="0" collapsed="false">
      <c r="B26" s="28" t="s">
        <v>54</v>
      </c>
    </row>
    <row r="27" customFormat="false" ht="60" hidden="false" customHeight="true" outlineLevel="0" collapsed="false">
      <c r="B27" s="29" t="s">
        <v>55</v>
      </c>
      <c r="C27" s="29"/>
    </row>
    <row r="29" customFormat="false" ht="24" hidden="false" customHeight="true" outlineLevel="0" collapsed="false">
      <c r="B29" s="26" t="s">
        <v>56</v>
      </c>
    </row>
    <row r="30" customFormat="false" ht="19.5" hidden="false" customHeight="true" outlineLevel="0" collapsed="false">
      <c r="B30" s="30" t="s">
        <v>57</v>
      </c>
      <c r="C30" s="30"/>
    </row>
    <row r="31" customFormat="false" ht="19.5" hidden="false" customHeight="true" outlineLevel="0" collapsed="false">
      <c r="B31" s="31" t="s">
        <v>58</v>
      </c>
      <c r="C31" s="31"/>
    </row>
    <row r="32" customFormat="false" ht="19.5" hidden="false" customHeight="true" outlineLevel="0" collapsed="false">
      <c r="B32" s="32" t="s">
        <v>59</v>
      </c>
      <c r="C32" s="32"/>
    </row>
  </sheetData>
  <sheetProtection sheet="true"/>
  <mergeCells count="17">
    <mergeCell ref="B6:C6"/>
    <mergeCell ref="B9:C9"/>
    <mergeCell ref="B10:C10"/>
    <mergeCell ref="B11:C11"/>
    <mergeCell ref="B12:C12"/>
    <mergeCell ref="B15:C15"/>
    <mergeCell ref="B16:C16"/>
    <mergeCell ref="B17:C17"/>
    <mergeCell ref="B18:C18"/>
    <mergeCell ref="B21:C21"/>
    <mergeCell ref="B22:C22"/>
    <mergeCell ref="B23:C23"/>
    <mergeCell ref="B24:C24"/>
    <mergeCell ref="B27:C27"/>
    <mergeCell ref="B30:C30"/>
    <mergeCell ref="B31:C31"/>
    <mergeCell ref="B32:C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2026-09-10T12:23:58Z</dcterms:created>
  <dc:creator>openpyxl</dc:creator>
  <dc:description/>
  <dc:language>en-US</dc:language>
  <cp:lastModifiedBy/>
  <dcterms:modified xsi:type="dcterms:W3CDTF">2026-09-10T12:23:58Z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