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<sst xmlns="http://schemas.openxmlformats.org/spreadsheetml/2006/main" count="132" uniqueCount="72">
  <si>
    <t xml:space="preserve">Punto muerto mensual</t>
  </si>
  <si>
    <t xml:space="preserve">Separas costes fijos y variables y la hoja te dice cuánto tienes que facturar cada mes para que el mes valga cero, y cuánto colchón te queda por encima.</t>
  </si>
  <si>
    <t xml:space="preserve">   Escribes tú en las celdas azules.   ·   Lo gris lo calcula la hoja sola.   ·   Capítulo 7 · plantilla 7.1 de 44   ·   El detalle, en la hoja «Cómo se usa».</t>
  </si>
  <si>
    <t xml:space="preserve">Lo que vendes y lo que te cuesta vender</t>
  </si>
  <si>
    <t xml:space="preserve">Al año</t>
  </si>
  <si>
    <t xml:space="preserve">Al mes</t>
  </si>
  <si>
    <t xml:space="preserve">Ventas del año</t>
  </si>
  <si>
    <t xml:space="preserve">Coste variable del año</t>
  </si>
  <si>
    <t xml:space="preserve">Margen de contribución   ·   lo que deja cada euro</t>
  </si>
  <si>
    <t xml:space="preserve">Costes fijos   ·   lo que pagas aunque no factures</t>
  </si>
  <si>
    <t xml:space="preserve">Gastos de estructura</t>
  </si>
  <si>
    <t xml:space="preserve">Amortización</t>
  </si>
  <si>
    <t xml:space="preserve">Otros costes fijos</t>
  </si>
  <si>
    <t xml:space="preserve">Gastos financieros   ·   si los quieres dentro</t>
  </si>
  <si>
    <t xml:space="preserve">Principal que devuelves al año</t>
  </si>
  <si>
    <t xml:space="preserve">Costes fijos, sin los financieros</t>
  </si>
  <si>
    <t xml:space="preserve">TU PUNTO MUERTO</t>
  </si>
  <si>
    <t xml:space="preserve">Cuánto tienes que facturar para valer cero</t>
  </si>
  <si>
    <t xml:space="preserve">Punto muerto   ·   sin los gastos financieros</t>
  </si>
  <si>
    <t xml:space="preserve">Punto muerto   ·   con los financieros dentro</t>
  </si>
  <si>
    <t xml:space="preserve">Sólo con lo que sale del banco</t>
  </si>
  <si>
    <t xml:space="preserve">Punto muerto de caja   ·   con el principal</t>
  </si>
  <si>
    <t xml:space="preserve">Tu colchón   ·   el margen de seguridad</t>
  </si>
  <si>
    <t xml:space="preserve">Sobre tus ventas</t>
  </si>
  <si>
    <t xml:space="preserve">Lo que te sobra cada mes por encima del cero</t>
  </si>
  <si>
    <t xml:space="preserve">QUÉ RESULTADO DEJA TU MES SEGÚN LO QUE FACTURES</t>
  </si>
  <si>
    <t xml:space="preserve">Escenario de un mes</t>
  </si>
  <si>
    <t xml:space="preserve">Facturas</t>
  </si>
  <si>
    <t xml:space="preserve">Costes totales</t>
  </si>
  <si>
    <t xml:space="preserve">Margen bruto</t>
  </si>
  <si>
    <t xml:space="preserve">Costes fijos</t>
  </si>
  <si>
    <t xml:space="preserve">Resultado del mes</t>
  </si>
  <si>
    <t xml:space="preserve">Un mes malo</t>
  </si>
  <si>
    <t xml:space="preserve">Un mes flojo</t>
  </si>
  <si>
    <t xml:space="preserve">Tu punto muerto</t>
  </si>
  <si>
    <t xml:space="preserve">Un mes normal</t>
  </si>
  <si>
    <t xml:space="preserve">La media de tu año</t>
  </si>
  <si>
    <t xml:space="preserve">Un mes bueno</t>
  </si>
  <si>
    <t xml:space="preserve">Si firmas estructura nueva</t>
  </si>
  <si>
    <t xml:space="preserve">Estructura nueva que te planteas</t>
  </si>
  <si>
    <t xml:space="preserve">Tu punto muerto pasaría a ser</t>
  </si>
  <si>
    <t xml:space="preserve">Y tu margen de seguridad se quedaría en</t>
  </si>
  <si>
    <t xml:space="preserve">Facturación extra sólo para seguir donde estabas</t>
  </si>
  <si>
    <t xml:space="preserve">TU PUNTO MUERTO AL MES</t>
  </si>
  <si>
    <t xml:space="preserve">TU MARGEN DE SEGURIDAD</t>
  </si>
  <si>
    <t xml:space="preserve">LO QUE TE SOBRA CADA MES</t>
  </si>
  <si>
    <t xml:space="preserve">   EJEMPLO RESUELTO   ·   Los números son los del libro. Para trabajar con los tuyos, usa la hoja «Plantilla».</t>
  </si>
  <si>
    <t xml:space="preserve">Capítulo 7 · plantilla 7.1 de 44 · «Facturas mucho y no ganas dinero»</t>
  </si>
  <si>
    <t xml:space="preserve">PARA QUÉ SIRVE</t>
  </si>
  <si>
    <t xml:space="preserve">Para tener marcador. El punto muerto es la facturación que hace que el mes valga cero: por debajo pierdes dinero aunque el año acabe en positivo y aunque el banco tarde meses en enterarse. Sin ese número, un mes de 92.000 € y otro de 118.000 € te parecen los dos «normalitos», cuando uno pierde casi seis mil euros y el otro gana casi seis mil.</t>
  </si>
  <si>
    <t xml:space="preserve">QUÉ NECESITAS TENER A MANO</t>
  </si>
  <si>
    <t xml:space="preserve">Tus ventas del año y tu coste variable: el material, la mercancía, las subcontratas y los portes. Todo lo que no compras el mes que no vendes.</t>
  </si>
  <si>
    <t xml:space="preserve">Tus gastos de estructura del año: alquiler, seguros, gestoría, teléfonos, renting, personal de oficina y tú. Y la amortización, que también hay que pagarla aunque no salga del banco este mes.</t>
  </si>
  <si>
    <t xml:space="preserve">Los gastos financieros, aparte, porque puedes decidir si los metes o no.</t>
  </si>
  <si>
    <t xml:space="preserve">El principal que devuelves al año de tus préstamos y leasings, si quieres el punto muerto de caja.</t>
  </si>
  <si>
    <t xml:space="preserve">CÓMO SE RELLENA</t>
  </si>
  <si>
    <t xml:space="preserve">Pon ventas y coste variable. La hoja saca tu margen de contribución, que es lo que deja cada euro que facturas para pagar los fijos.</t>
  </si>
  <si>
    <t xml:space="preserve">Reparte tus costes fijos. Si dudas con un gasto, pregúntate si seguiría llegando la factura el mes que no facturas nada. Si sigue llegando, es fijo.</t>
  </si>
  <si>
    <t xml:space="preserve">Mira los cuatro puntos muertos. Elige uno y usa siempre el mismo: lo importante no es cuál, es no cambiarlo de un mes para otro.</t>
  </si>
  <si>
    <t xml:space="preserve">En la tabla de escenarios cambia las cifras por las tuyas: tu peor mes, tu mes medio y tu mejor mes. El punto muerto y la media salen solos.</t>
  </si>
  <si>
    <t xml:space="preserve">Antes de firmar una contratación o un renting, ponlo en el último bloque y mira cuánto te sube el listón.</t>
  </si>
  <si>
    <t xml:space="preserve">QUÉ TE ESTÁ DICIENDO</t>
  </si>
  <si>
    <t xml:space="preserve">El punto muerto al mes, y compáralo con lo que sueles facturar. Casi todo el mundo lo tiene 20.000 o 25.000 € por debajo de donde está de verdad.</t>
  </si>
  <si>
    <t xml:space="preserve">El margen de seguridad. Por debajo del 10 % cualquier trimestre flojo se lleva el año. Entre el 10 % y el 20 % se puede trabajar, sabiendo que se está ahí. Por encima del 25 % tienes sitio para equivocarte una vez.</t>
  </si>
  <si>
    <t xml:space="preserve">Los saltos de la última columna de escenarios. Pasado el punto muerto cada euro deja 45 céntimos limpios, y antes de pasarlo cada euro que falta cuesta 45 céntimos. Por eso la respuesta a un mes flojo casi nunca es recortar: es vender.</t>
  </si>
  <si>
    <t xml:space="preserve">La facturación extra que hace falta sólo para seguir donde estabas después de contratar. Si esa facturación no aparece, has movido la línea del cero.</t>
  </si>
  <si>
    <t xml:space="preserve">OJO CON ESTO</t>
  </si>
  <si>
    <t xml:space="preserve">El punto muerto es el suelo, no el objetivo: es la cifra por debajo de la cual pierdes, no la cifra a la que hay que aspirar. Y sube solo todos los años sin que nadie tome una decisión grande: un seguro más caro, una persona en oficina, un software. Recalcúlalo cada vez que firmes algo que se repite todos los meses. Si tu facturación tiene picos, míralo en acumulado del año y no mes a mes, o agosto te dará un susto falso todos los veranos.</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</si>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</sst>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3">
    <numFmt numFmtId="164" formatCode="General"/>
    <numFmt numFmtId="165" formatCode="#,##0&quot; €&quot;;[RED]\-#,##0&quot; €&quot;"/>
    <numFmt numFmtId="166" formatCode="0.0\ %;[RED]\-0.0\ %"/>
  </numFmts>
  <fonts count="26">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sz val="11"/>
      <color rgb="FF4C5462"/>
      <name val="Calibri"/>
      <family val="0"/>
      <charset val="1"/>
    </font>
    <font>
      <b val="true"/>
      <sz val="11"/>
      <color rgb="FF12284F"/>
      <name val="Calibri"/>
      <family val="0"/>
      <charset val="1"/>
    </font>
    <font>
      <b val="true"/>
      <sz val="9.5"/>
      <color rgb="FF1F4FD8"/>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7"/>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5" fontId="10" fillId="4" borderId="5" xfId="0" applyFont="true" applyBorder="true" applyAlignment="true" applyProtection="false">
      <alignment horizontal="right" vertical="center" textRotation="0" wrapText="false" indent="0" shrinkToFit="false"/>
      <protection locked="true" hidden="false"/>
    </xf>
    <xf numFmtId="164" fontId="11" fillId="0" borderId="6" xfId="0" applyFont="true" applyBorder="true" applyAlignment="true" applyProtection="false">
      <alignment horizontal="right" vertical="center" textRotation="0" wrapText="true" indent="0" shrinkToFit="false"/>
      <protection locked="true" hidden="false"/>
    </xf>
    <xf numFmtId="166" fontId="11" fillId="4" borderId="5" xfId="0" applyFont="true" applyBorder="true" applyAlignment="true" applyProtection="false">
      <alignment horizontal="righ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1" fillId="0" borderId="6" xfId="0" applyFont="true" applyBorder="true" applyAlignment="true" applyProtection="false">
      <alignment horizontal="right" vertical="center" textRotation="0" wrapText="false" indent="0" shrinkToFit="false"/>
      <protection locked="true" hidden="false"/>
    </xf>
    <xf numFmtId="165" fontId="11" fillId="4" borderId="5"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6" fontId="10" fillId="4" borderId="5"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5" fontId="16" fillId="4" borderId="9" xfId="0" applyFont="true" applyBorder="true" applyAlignment="true" applyProtection="false">
      <alignment horizontal="center" vertical="center" textRotation="0" wrapText="false" indent="0" shrinkToFit="false"/>
      <protection locked="true" hidden="false"/>
    </xf>
    <xf numFmtId="166" fontId="16" fillId="4" borderId="10" xfId="0" applyFont="true" applyBorder="true" applyAlignment="true" applyProtection="false">
      <alignment horizontal="center" vertical="center" textRotation="0" wrapText="false" indent="0" shrinkToFit="false"/>
      <protection locked="true" hidden="false"/>
    </xf>
    <xf numFmtId="165" fontId="4" fillId="4" borderId="10" xfId="0" applyFont="true" applyBorder="true" applyAlignment="true" applyProtection="false">
      <alignment horizontal="center" vertical="center" textRotation="0" wrapText="false" indent="0" shrinkToFit="false"/>
      <protection locked="true" hidden="false"/>
    </xf>
    <xf numFmtId="164" fontId="19" fillId="5"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22" fillId="6"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4" borderId="0" xfId="0" applyFont="true" applyBorder="true" applyAlignment="true" applyProtection="false">
      <alignment horizontal="left" vertical="center" textRotation="0" wrapText="false" indent="0" shrinkToFit="false"/>
      <protection locked="true" hidden="false"/>
    </xf>
    <xf numFmtId="164" fontId="25"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A7EBB"/>
      <rgbColor rgb="FF878787"/>
      <rgbColor rgb="FF12284F"/>
      <rgbColor rgb="FF339966"/>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se cruzan las dos rectas</a:t>
            </a:r>
          </a:p>
        </c:rich>
      </c:tx>
      <c:overlay val="0"/>
      <c:spPr>
        <a:noFill/>
        <a:ln w="0">
          <a:noFill/>
        </a:ln>
      </c:spPr>
    </c:title>
    <c:autoTitleDeleted val="0"/>
    <c:plotArea>
      <c:lineChart>
        <c:grouping val="standard"/>
        <c:varyColors val="0"/>
        <c:ser>
          <c:idx val="0"/>
          <c:order val="0"/>
          <c:tx>
            <c:strRef>
              <c:f>Plantilla!C31</c:f>
              <c:strCache>
                <c:ptCount val="1"/>
                <c:pt idx="0">
                  <c:v>Facturas</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Plantilla!$B$32:$B$37</c:f>
              <c:strCache>
                <c:ptCount val="6"/>
                <c:pt idx="0">
                  <c:v>Un mes malo</c:v>
                </c:pt>
                <c:pt idx="1">
                  <c:v>Un mes flojo</c:v>
                </c:pt>
                <c:pt idx="2">
                  <c:v>Tu punto muerto</c:v>
                </c:pt>
                <c:pt idx="3">
                  <c:v>Un mes normal</c:v>
                </c:pt>
                <c:pt idx="4">
                  <c:v>La media de tu año</c:v>
                </c:pt>
                <c:pt idx="5">
                  <c:v>Un mes bueno</c:v>
                </c:pt>
              </c:strCache>
            </c:strRef>
          </c:cat>
          <c:val>
            <c:numRef>
              <c:f>Plantilla!$C$32:$C$37</c:f>
              <c:numCache>
                <c:formatCode>General</c:formatCode>
                <c:ptCount val="6"/>
              </c:numCache>
            </c:numRef>
          </c:val>
          <c:smooth val="0"/>
        </c:ser>
        <c:ser>
          <c:idx val="1"/>
          <c:order val="1"/>
          <c:tx>
            <c:strRef>
              <c:f>Plantilla!D31</c:f>
              <c:strCache>
                <c:ptCount val="1"/>
                <c:pt idx="0">
                  <c:v>Costes totales</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Plantilla!$B$32:$B$37</c:f>
              <c:strCache>
                <c:ptCount val="6"/>
                <c:pt idx="0">
                  <c:v>Un mes malo</c:v>
                </c:pt>
                <c:pt idx="1">
                  <c:v>Un mes flojo</c:v>
                </c:pt>
                <c:pt idx="2">
                  <c:v>Tu punto muerto</c:v>
                </c:pt>
                <c:pt idx="3">
                  <c:v>Un mes normal</c:v>
                </c:pt>
                <c:pt idx="4">
                  <c:v>La media de tu año</c:v>
                </c:pt>
                <c:pt idx="5">
                  <c:v>Un mes bueno</c:v>
                </c:pt>
              </c:strCache>
            </c:strRef>
          </c:cat>
          <c:val>
            <c:numRef>
              <c:f>Plantilla!$D$32:$D$37</c:f>
              <c:numCache>
                <c:formatCode>General</c:formatCode>
                <c:ptCount val="6"/>
              </c:numCache>
            </c:numRef>
          </c:val>
          <c:smooth val="0"/>
        </c:ser>
        <c:hiLowLines>
          <c:spPr>
            <a:ln w="0">
              <a:noFill/>
            </a:ln>
          </c:spPr>
        </c:hiLowLines>
        <c:marker val="1"/>
        <c:axId val="36782849"/>
        <c:axId val="86241033"/>
      </c:lineChart>
      <c:catAx>
        <c:axId val="3678284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241033"/>
        <c:crosses val="autoZero"/>
        <c:auto val="1"/>
        <c:lblAlgn val="ctr"/>
        <c:lblOffset val="100"/>
        <c:noMultiLvlLbl val="0"/>
      </c:catAx>
      <c:valAx>
        <c:axId val="86241033"/>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78284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se cruzan las dos rectas</a:t>
            </a:r>
          </a:p>
        </c:rich>
      </c:tx>
      <c:overlay val="0"/>
      <c:spPr>
        <a:noFill/>
        <a:ln w="0">
          <a:noFill/>
        </a:ln>
      </c:spPr>
    </c:title>
    <c:autoTitleDeleted val="0"/>
    <c:plotArea>
      <c:lineChart>
        <c:grouping val="standard"/>
        <c:varyColors val="0"/>
        <c:ser>
          <c:idx val="0"/>
          <c:order val="0"/>
          <c:tx>
            <c:strRef>
              <c:f>Ejemplo!C31</c:f>
              <c:strCache>
                <c:ptCount val="1"/>
                <c:pt idx="0">
                  <c:v>Facturas</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Ejemplo!$B$32:$B$37</c:f>
              <c:strCache>
                <c:ptCount val="6"/>
                <c:pt idx="0">
                  <c:v>Un mes malo</c:v>
                </c:pt>
                <c:pt idx="1">
                  <c:v>Un mes flojo</c:v>
                </c:pt>
                <c:pt idx="2">
                  <c:v>Tu punto muerto</c:v>
                </c:pt>
                <c:pt idx="3">
                  <c:v>Un mes normal</c:v>
                </c:pt>
                <c:pt idx="4">
                  <c:v>La media de tu año</c:v>
                </c:pt>
                <c:pt idx="5">
                  <c:v>Un mes bueno</c:v>
                </c:pt>
              </c:strCache>
            </c:strRef>
          </c:cat>
          <c:val>
            <c:numRef>
              <c:f>Ejemplo!$C$32:$C$37</c:f>
              <c:numCache>
                <c:formatCode>#,##0" €";[RED]\-#,##0" €"</c:formatCode>
                <c:ptCount val="6"/>
                <c:pt idx="0">
                  <c:v>80000</c:v>
                </c:pt>
                <c:pt idx="1">
                  <c:v>92000</c:v>
                </c:pt>
                <c:pt idx="2">
                  <c:v>105185.185185185</c:v>
                </c:pt>
                <c:pt idx="3">
                  <c:v>120000</c:v>
                </c:pt>
                <c:pt idx="4">
                  <c:v>140000</c:v>
                </c:pt>
                <c:pt idx="5">
                  <c:v>160000</c:v>
                </c:pt>
              </c:numCache>
            </c:numRef>
          </c:val>
          <c:smooth val="0"/>
        </c:ser>
        <c:ser>
          <c:idx val="1"/>
          <c:order val="1"/>
          <c:tx>
            <c:strRef>
              <c:f>Ejemplo!D31</c:f>
              <c:strCache>
                <c:ptCount val="1"/>
                <c:pt idx="0">
                  <c:v>Costes totales</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Ejemplo!$B$32:$B$37</c:f>
              <c:strCache>
                <c:ptCount val="6"/>
                <c:pt idx="0">
                  <c:v>Un mes malo</c:v>
                </c:pt>
                <c:pt idx="1">
                  <c:v>Un mes flojo</c:v>
                </c:pt>
                <c:pt idx="2">
                  <c:v>Tu punto muerto</c:v>
                </c:pt>
                <c:pt idx="3">
                  <c:v>Un mes normal</c:v>
                </c:pt>
                <c:pt idx="4">
                  <c:v>La media de tu año</c:v>
                </c:pt>
                <c:pt idx="5">
                  <c:v>Un mes bueno</c:v>
                </c:pt>
              </c:strCache>
            </c:strRef>
          </c:cat>
          <c:val>
            <c:numRef>
              <c:f>Ejemplo!$D$32:$D$37</c:f>
              <c:numCache>
                <c:formatCode>#,##0" €";[RED]\-#,##0" €"</c:formatCode>
                <c:ptCount val="6"/>
                <c:pt idx="0">
                  <c:v>91333.3333333333</c:v>
                </c:pt>
                <c:pt idx="1">
                  <c:v>97933.3333333333</c:v>
                </c:pt>
                <c:pt idx="2">
                  <c:v>105185.185185185</c:v>
                </c:pt>
                <c:pt idx="3">
                  <c:v>113333.333333333</c:v>
                </c:pt>
                <c:pt idx="4">
                  <c:v>124333.333333333</c:v>
                </c:pt>
                <c:pt idx="5">
                  <c:v>135333.333333333</c:v>
                </c:pt>
              </c:numCache>
            </c:numRef>
          </c:val>
          <c:smooth val="0"/>
        </c:ser>
        <c:hiLowLines>
          <c:spPr>
            <a:ln w="0">
              <a:noFill/>
            </a:ln>
          </c:spPr>
        </c:hiLowLines>
        <c:marker val="1"/>
        <c:axId val="55873555"/>
        <c:axId val="97062384"/>
      </c:lineChart>
      <c:catAx>
        <c:axId val="5587355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062384"/>
        <c:crosses val="autoZero"/>
        <c:auto val="1"/>
        <c:lblAlgn val="ctr"/>
        <c:lblOffset val="100"/>
        <c:noMultiLvlLbl val="0"/>
      </c:catAx>
      <c:valAx>
        <c:axId val="97062384"/>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87355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47</xdr:row>
      <xdr:rowOff>0</xdr:rowOff>
    </xdr:from>
    <xdr:to>
      <xdr:col>6</xdr:col>
      <xdr:colOff>503280</xdr:colOff>
      <xdr:row>62</xdr:row>
      <xdr:rowOff>22320</xdr:rowOff>
    </xdr:to>
    <xdr:graphicFrame>
      <xdr:nvGraphicFramePr>
        <xdr:cNvPr id="0" name="Chart 1"/>
        <xdr:cNvGraphicFramePr/>
      </xdr:nvGraphicFramePr>
      <xdr:xfrm>
        <a:off x="154800" y="130492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47</xdr:row>
      <xdr:rowOff>0</xdr:rowOff>
    </xdr:from>
    <xdr:to>
      <xdr:col>6</xdr:col>
      <xdr:colOff>503280</xdr:colOff>
      <xdr:row>62</xdr:row>
      <xdr:rowOff>22320</xdr:rowOff>
    </xdr:to>
    <xdr:graphicFrame>
      <xdr:nvGraphicFramePr>
        <xdr:cNvPr id="1" name="Chart 1"/>
        <xdr:cNvGraphicFramePr/>
      </xdr:nvGraphicFramePr>
      <xdr:xfrm>
        <a:off x="154800" y="130492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4" min="3" style="0" width="16"/>
    <col collapsed="false" customWidth="true" hidden="false" outlineLevel="0" max="5" min="5" style="0" width="15"/>
    <col collapsed="false" customWidth="true" hidden="false" outlineLevel="0" max="6" min="6" style="0" width="14"/>
    <col collapsed="false" customWidth="true" hidden="false" outlineLevel="0" max="7" min="7"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c r="D7" s="5" t="s">
        <v>5</v>
      </c>
    </row>
    <row r="8" customFormat="false" ht="18.75" hidden="false" customHeight="true" outlineLevel="0" collapsed="false">
      <c r="B8" s="6" t="s">
        <v>6</v>
      </c>
      <c r="C8" s="7"/>
      <c r="D8" s="8" t="str">
        <f aca="false">IF(C8="","",C8/12)</f>
        <v/>
      </c>
    </row>
    <row r="9" customFormat="false" ht="18.75" hidden="false" customHeight="true" outlineLevel="0" collapsed="false">
      <c r="B9" s="6" t="s">
        <v>7</v>
      </c>
      <c r="C9" s="7"/>
      <c r="D9" s="8" t="str">
        <f aca="false">IF(C9="","",C9/12)</f>
        <v/>
      </c>
    </row>
    <row r="10" customFormat="false" ht="34.5" hidden="false" customHeight="true" outlineLevel="0" collapsed="false">
      <c r="B10" s="9" t="s">
        <v>8</v>
      </c>
      <c r="C10" s="10" t="str">
        <f aca="false">IF(OR(C8="",C8=0,C9=""),"",(C8-C9)/C8)</f>
        <v/>
      </c>
    </row>
    <row r="12" customFormat="false" ht="27.75" hidden="false" customHeight="true" outlineLevel="0" collapsed="false">
      <c r="B12" s="4" t="s">
        <v>9</v>
      </c>
      <c r="C12" s="5" t="s">
        <v>4</v>
      </c>
      <c r="D12" s="5" t="s">
        <v>5</v>
      </c>
    </row>
    <row r="13" customFormat="false" ht="18.75" hidden="false" customHeight="true" outlineLevel="0" collapsed="false">
      <c r="B13" s="6" t="s">
        <v>10</v>
      </c>
      <c r="C13" s="7"/>
      <c r="D13" s="8" t="str">
        <f aca="false">IF(C13="","",C13/12)</f>
        <v/>
      </c>
    </row>
    <row r="14" customFormat="false" ht="18.75" hidden="false" customHeight="true" outlineLevel="0" collapsed="false">
      <c r="B14" s="6" t="s">
        <v>11</v>
      </c>
      <c r="C14" s="7"/>
      <c r="D14" s="8" t="str">
        <f aca="false">IF(C14="","",C14/12)</f>
        <v/>
      </c>
    </row>
    <row r="15" customFormat="false" ht="18.75" hidden="false" customHeight="true" outlineLevel="0" collapsed="false">
      <c r="B15" s="6" t="s">
        <v>12</v>
      </c>
      <c r="C15" s="7"/>
      <c r="D15" s="8" t="str">
        <f aca="false">IF(C15="","",C15/12)</f>
        <v/>
      </c>
    </row>
    <row r="16" customFormat="false" ht="34.5" hidden="false" customHeight="true" outlineLevel="0" collapsed="false">
      <c r="B16" s="11" t="s">
        <v>13</v>
      </c>
      <c r="C16" s="7"/>
      <c r="D16" s="8" t="str">
        <f aca="false">IF(C16="","",C16/12)</f>
        <v/>
      </c>
    </row>
    <row r="17" customFormat="false" ht="18.75" hidden="false" customHeight="true" outlineLevel="0" collapsed="false">
      <c r="B17" s="6" t="s">
        <v>14</v>
      </c>
      <c r="C17" s="7"/>
      <c r="D17" s="8" t="str">
        <f aca="false">IF(C17="","",C17/12)</f>
        <v/>
      </c>
    </row>
    <row r="18" customFormat="false" ht="19.5" hidden="false" customHeight="true" outlineLevel="0" collapsed="false">
      <c r="B18" s="12" t="s">
        <v>15</v>
      </c>
      <c r="C18" s="13" t="str">
        <f aca="false">IF(C13="","",C13+N(C14)+N(C15))</f>
        <v/>
      </c>
      <c r="D18" s="13" t="str">
        <f aca="false">IF(C18="","",C18/12)</f>
        <v/>
      </c>
    </row>
    <row r="20" customFormat="false" ht="24" hidden="false" customHeight="true" outlineLevel="0" collapsed="false">
      <c r="B20" s="14" t="s">
        <v>16</v>
      </c>
    </row>
    <row r="21" customFormat="false" ht="27.75" hidden="false" customHeight="true" outlineLevel="0" collapsed="false">
      <c r="B21" s="4" t="s">
        <v>17</v>
      </c>
      <c r="C21" s="5" t="s">
        <v>4</v>
      </c>
      <c r="D21" s="5" t="s">
        <v>5</v>
      </c>
    </row>
    <row r="22" customFormat="false" ht="34.5" hidden="false" customHeight="true" outlineLevel="0" collapsed="false">
      <c r="B22" s="15" t="s">
        <v>18</v>
      </c>
      <c r="C22" s="16" t="str">
        <f aca="false">IF(OR(C18="",C10="",C10&lt;=0),"",C18/C10)</f>
        <v/>
      </c>
      <c r="D22" s="16" t="str">
        <f aca="false">IF(C22="","",C22/12)</f>
        <v/>
      </c>
    </row>
    <row r="23" customFormat="false" ht="34.5" hidden="false" customHeight="true" outlineLevel="0" collapsed="false">
      <c r="B23" s="11" t="s">
        <v>19</v>
      </c>
      <c r="C23" s="8" t="str">
        <f aca="false">IF(OR(C18="",C10="",C10&lt;=0),"",(C18+N(C16))/C10)</f>
        <v/>
      </c>
      <c r="D23" s="8" t="str">
        <f aca="false">IF(C23="","",C23/12)</f>
        <v/>
      </c>
    </row>
    <row r="24" customFormat="false" ht="18.75" hidden="false" customHeight="true" outlineLevel="0" collapsed="false">
      <c r="B24" s="6" t="s">
        <v>20</v>
      </c>
      <c r="C24" s="8" t="str">
        <f aca="false">IF(OR(C13="",C10="",C10&lt;=0),"",C13/C10)</f>
        <v/>
      </c>
      <c r="D24" s="8" t="str">
        <f aca="false">IF(C24="","",C24/12)</f>
        <v/>
      </c>
    </row>
    <row r="25" customFormat="false" ht="34.5" hidden="false" customHeight="true" outlineLevel="0" collapsed="false">
      <c r="B25" s="9" t="s">
        <v>21</v>
      </c>
      <c r="C25" s="13" t="str">
        <f aca="false">IF(OR(C13="",C10="",C10&lt;=0),"",(C13+N(C17))/C10)</f>
        <v/>
      </c>
      <c r="D25" s="13" t="str">
        <f aca="false">IF(C25="","",C25/12)</f>
        <v/>
      </c>
    </row>
    <row r="27" customFormat="false" ht="27.75" hidden="false" customHeight="true" outlineLevel="0" collapsed="false">
      <c r="B27" s="4" t="s">
        <v>22</v>
      </c>
      <c r="C27" s="5" t="s">
        <v>5</v>
      </c>
      <c r="D27" s="5" t="s">
        <v>23</v>
      </c>
    </row>
    <row r="28" customFormat="false" ht="34.5" hidden="false" customHeight="true" outlineLevel="0" collapsed="false">
      <c r="B28" s="9" t="s">
        <v>24</v>
      </c>
      <c r="C28" s="13" t="str">
        <f aca="false">IF(OR(D8="",D22=""),"",D8-D22)</f>
        <v/>
      </c>
      <c r="D28" s="10" t="str">
        <f aca="false">IF(OR(C28="",D8="",D8=0),"",C28/D8)</f>
        <v/>
      </c>
    </row>
    <row r="30" customFormat="false" ht="24" hidden="false" customHeight="true" outlineLevel="0" collapsed="false">
      <c r="B30" s="14" t="s">
        <v>25</v>
      </c>
    </row>
    <row r="31" customFormat="false" ht="33.75" hidden="false" customHeight="true" outlineLevel="0" collapsed="false">
      <c r="B31" s="4" t="s">
        <v>26</v>
      </c>
      <c r="C31" s="5" t="s">
        <v>27</v>
      </c>
      <c r="D31" s="5" t="s">
        <v>28</v>
      </c>
      <c r="E31" s="5" t="s">
        <v>29</v>
      </c>
      <c r="F31" s="5" t="s">
        <v>30</v>
      </c>
      <c r="G31" s="5" t="s">
        <v>31</v>
      </c>
    </row>
    <row r="32" customFormat="false" ht="18.75" hidden="false" customHeight="true" outlineLevel="0" collapsed="false">
      <c r="B32" s="6" t="s">
        <v>32</v>
      </c>
      <c r="C32" s="7"/>
      <c r="D32" s="8" t="str">
        <f aca="false">IF(OR(C32="",F32="",E32=""),"",F32+C32-E32)</f>
        <v/>
      </c>
      <c r="E32" s="8" t="str">
        <f aca="false">IF(OR(C32="",C10=""),"",C32*C10)</f>
        <v/>
      </c>
      <c r="F32" s="8" t="str">
        <f aca="false">IF(D18="","",D18)</f>
        <v/>
      </c>
      <c r="G32" s="13" t="str">
        <f aca="false">IF(OR(E32="",F32=""),"",E32-F32)</f>
        <v/>
      </c>
    </row>
    <row r="33" customFormat="false" ht="18.75" hidden="false" customHeight="true" outlineLevel="0" collapsed="false">
      <c r="B33" s="6" t="s">
        <v>33</v>
      </c>
      <c r="C33" s="7"/>
      <c r="D33" s="8" t="str">
        <f aca="false">IF(OR(C33="",F33="",E33=""),"",F33+C33-E33)</f>
        <v/>
      </c>
      <c r="E33" s="8" t="str">
        <f aca="false">IF(OR(C33="",C10=""),"",C33*C10)</f>
        <v/>
      </c>
      <c r="F33" s="8" t="str">
        <f aca="false">IF(D18="","",D18)</f>
        <v/>
      </c>
      <c r="G33" s="13" t="str">
        <f aca="false">IF(OR(E33="",F33=""),"",E33-F33)</f>
        <v/>
      </c>
    </row>
    <row r="34" customFormat="false" ht="18.75" hidden="false" customHeight="true" outlineLevel="0" collapsed="false">
      <c r="B34" s="6" t="s">
        <v>34</v>
      </c>
      <c r="C34" s="8" t="str">
        <f aca="false">IF(D22="","",D22)</f>
        <v/>
      </c>
      <c r="D34" s="8" t="str">
        <f aca="false">IF(OR(C34="",F34="",E34=""),"",F34+C34-E34)</f>
        <v/>
      </c>
      <c r="E34" s="8" t="str">
        <f aca="false">IF(OR(C34="",C10=""),"",C34*C10)</f>
        <v/>
      </c>
      <c r="F34" s="8" t="str">
        <f aca="false">IF(D18="","",D18)</f>
        <v/>
      </c>
      <c r="G34" s="13" t="str">
        <f aca="false">IF(OR(E34="",F34=""),"",E34-F34)</f>
        <v/>
      </c>
    </row>
    <row r="35" customFormat="false" ht="18.75" hidden="false" customHeight="true" outlineLevel="0" collapsed="false">
      <c r="B35" s="6" t="s">
        <v>35</v>
      </c>
      <c r="C35" s="7"/>
      <c r="D35" s="8" t="str">
        <f aca="false">IF(OR(C35="",F35="",E35=""),"",F35+C35-E35)</f>
        <v/>
      </c>
      <c r="E35" s="8" t="str">
        <f aca="false">IF(OR(C35="",C10=""),"",C35*C10)</f>
        <v/>
      </c>
      <c r="F35" s="8" t="str">
        <f aca="false">IF(D18="","",D18)</f>
        <v/>
      </c>
      <c r="G35" s="13" t="str">
        <f aca="false">IF(OR(E35="",F35=""),"",E35-F35)</f>
        <v/>
      </c>
    </row>
    <row r="36" customFormat="false" ht="18.75" hidden="false" customHeight="true" outlineLevel="0" collapsed="false">
      <c r="B36" s="6" t="s">
        <v>36</v>
      </c>
      <c r="C36" s="8" t="str">
        <f aca="false">IF(D8="","",D8)</f>
        <v/>
      </c>
      <c r="D36" s="8" t="str">
        <f aca="false">IF(OR(C36="",F36="",E36=""),"",F36+C36-E36)</f>
        <v/>
      </c>
      <c r="E36" s="8" t="str">
        <f aca="false">IF(OR(C36="",C10=""),"",C36*C10)</f>
        <v/>
      </c>
      <c r="F36" s="8" t="str">
        <f aca="false">IF(D18="","",D18)</f>
        <v/>
      </c>
      <c r="G36" s="13" t="str">
        <f aca="false">IF(OR(E36="",F36=""),"",E36-F36)</f>
        <v/>
      </c>
    </row>
    <row r="37" customFormat="false" ht="18.75" hidden="false" customHeight="true" outlineLevel="0" collapsed="false">
      <c r="B37" s="6" t="s">
        <v>37</v>
      </c>
      <c r="C37" s="7"/>
      <c r="D37" s="8" t="str">
        <f aca="false">IF(OR(C37="",F37="",E37=""),"",F37+C37-E37)</f>
        <v/>
      </c>
      <c r="E37" s="8" t="str">
        <f aca="false">IF(OR(C37="",C10=""),"",C37*C10)</f>
        <v/>
      </c>
      <c r="F37" s="8" t="str">
        <f aca="false">IF(D18="","",D18)</f>
        <v/>
      </c>
      <c r="G37" s="13" t="str">
        <f aca="false">IF(OR(E37="",F37=""),"",E37-F37)</f>
        <v/>
      </c>
    </row>
    <row r="39" customFormat="false" ht="30" hidden="false" customHeight="true" outlineLevel="0" collapsed="false">
      <c r="B39" s="4" t="s">
        <v>38</v>
      </c>
      <c r="C39" s="5" t="s">
        <v>4</v>
      </c>
      <c r="D39" s="5" t="s">
        <v>5</v>
      </c>
    </row>
    <row r="40" customFormat="false" ht="18.75" hidden="false" customHeight="true" outlineLevel="0" collapsed="false">
      <c r="B40" s="6" t="s">
        <v>39</v>
      </c>
      <c r="C40" s="7"/>
      <c r="D40" s="8" t="str">
        <f aca="false">IF(C40="","",C40/12)</f>
        <v/>
      </c>
    </row>
    <row r="41" customFormat="false" ht="18.75" hidden="false" customHeight="true" outlineLevel="0" collapsed="false">
      <c r="B41" s="6" t="s">
        <v>40</v>
      </c>
      <c r="C41" s="8" t="str">
        <f aca="false">IF(OR(C18="",C10="",C10&lt;=0),"",(C18+N(C40))/C10)</f>
        <v/>
      </c>
      <c r="D41" s="8" t="str">
        <f aca="false">IF(C41="","",C41/12)</f>
        <v/>
      </c>
    </row>
    <row r="42" customFormat="false" ht="18.75" hidden="false" customHeight="true" outlineLevel="0" collapsed="false">
      <c r="B42" s="6" t="s">
        <v>41</v>
      </c>
      <c r="D42" s="17" t="str">
        <f aca="false">IF(OR(D41="",D8="",D8=0),"",(D8-D41)/D8)</f>
        <v/>
      </c>
    </row>
    <row r="43" customFormat="false" ht="34.5" hidden="false" customHeight="true" outlineLevel="0" collapsed="false">
      <c r="B43" s="9" t="s">
        <v>42</v>
      </c>
      <c r="C43" s="13" t="str">
        <f aca="false">IF(OR(C40="",C10="",C10&lt;=0),"",C40/C10)</f>
        <v/>
      </c>
      <c r="D43" s="13" t="str">
        <f aca="false">IF(C43="","",C43/12)</f>
        <v/>
      </c>
    </row>
    <row r="45" customFormat="false" ht="15" hidden="false" customHeight="true" outlineLevel="0" collapsed="false">
      <c r="B45" s="18" t="s">
        <v>43</v>
      </c>
      <c r="C45" s="19" t="s">
        <v>44</v>
      </c>
      <c r="D45" s="19"/>
      <c r="E45" s="19" t="s">
        <v>45</v>
      </c>
      <c r="F45" s="19"/>
    </row>
    <row r="46" customFormat="false" ht="30" hidden="false" customHeight="true" outlineLevel="0" collapsed="false">
      <c r="B46" s="20" t="str">
        <f aca="false">IF(D22="","",D22)</f>
        <v/>
      </c>
      <c r="C46" s="21" t="str">
        <f aca="false">IF(D28="","",D28)</f>
        <v/>
      </c>
      <c r="D46" s="21"/>
      <c r="E46" s="22" t="str">
        <f aca="false">IF(C28="","",C28)</f>
        <v/>
      </c>
      <c r="F46" s="22"/>
    </row>
  </sheetData>
  <sheetProtection sheet="true"/>
  <mergeCells count="5">
    <mergeCell ref="B4:G4"/>
    <mergeCell ref="C45:D45"/>
    <mergeCell ref="E45:F45"/>
    <mergeCell ref="C46:D46"/>
    <mergeCell ref="E46:F46"/>
  </mergeCells>
  <conditionalFormatting sqref="D28">
    <cfRule type="cellIs" priority="2" operator="greaterThanOrEqual" aboveAverage="0" equalAverage="0" bottom="0" percent="0" rank="0" text="" dxfId="0">
      <formula>0.25</formula>
    </cfRule>
    <cfRule type="cellIs" priority="3" operator="lessThan" aboveAverage="0" equalAverage="0" bottom="0" percent="0" rank="0" text="" dxfId="1">
      <formula>0.1</formula>
    </cfRule>
  </conditionalFormatting>
  <conditionalFormatting sqref="G32">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33">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34">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35">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36">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37">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D42">
    <cfRule type="cellIs" priority="16" operator="greaterThanOrEqual" aboveAverage="0" equalAverage="0" bottom="0" percent="0" rank="0" text="" dxfId="0">
      <formula>0.25</formula>
    </cfRule>
    <cfRule type="cellIs" priority="17" operator="lessThan" aboveAverage="0" equalAverage="0" bottom="0" percent="0" rank="0" text="" dxfId="1">
      <formula>0.1</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4" min="3" style="0" width="16"/>
    <col collapsed="false" customWidth="true" hidden="false" outlineLevel="0" max="5" min="5" style="0" width="15"/>
    <col collapsed="false" customWidth="true" hidden="false" outlineLevel="0" max="6" min="6" style="0" width="14"/>
    <col collapsed="false" customWidth="true" hidden="false" outlineLevel="0" max="7" min="7"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3" t="s">
        <v>46</v>
      </c>
      <c r="C4" s="23"/>
      <c r="D4" s="23"/>
      <c r="E4" s="23"/>
      <c r="F4" s="23"/>
      <c r="G4" s="23"/>
    </row>
    <row r="5" customFormat="false" ht="9.75" hidden="false" customHeight="true" outlineLevel="0" collapsed="false"/>
    <row r="7" customFormat="false" ht="27.75" hidden="false" customHeight="true" outlineLevel="0" collapsed="false">
      <c r="B7" s="4" t="s">
        <v>3</v>
      </c>
      <c r="C7" s="5" t="s">
        <v>4</v>
      </c>
      <c r="D7" s="5" t="s">
        <v>5</v>
      </c>
    </row>
    <row r="8" customFormat="false" ht="18.75" hidden="false" customHeight="true" outlineLevel="0" collapsed="false">
      <c r="B8" s="6" t="s">
        <v>6</v>
      </c>
      <c r="C8" s="7" t="n">
        <v>1680000</v>
      </c>
      <c r="D8" s="8" t="n">
        <f aca="false">IF(C8="","",C8/12)</f>
        <v>140000</v>
      </c>
    </row>
    <row r="9" customFormat="false" ht="18.75" hidden="false" customHeight="true" outlineLevel="0" collapsed="false">
      <c r="B9" s="6" t="s">
        <v>7</v>
      </c>
      <c r="C9" s="7" t="n">
        <v>924000</v>
      </c>
      <c r="D9" s="8" t="n">
        <f aca="false">IF(C9="","",C9/12)</f>
        <v>77000</v>
      </c>
    </row>
    <row r="10" customFormat="false" ht="34.5" hidden="false" customHeight="true" outlineLevel="0" collapsed="false">
      <c r="B10" s="9" t="s">
        <v>8</v>
      </c>
      <c r="C10" s="10" t="n">
        <f aca="false">IF(OR(C8="",C8=0,C9=""),"",(C8-C9)/C8)</f>
        <v>0.45</v>
      </c>
    </row>
    <row r="12" customFormat="false" ht="27.75" hidden="false" customHeight="true" outlineLevel="0" collapsed="false">
      <c r="B12" s="4" t="s">
        <v>9</v>
      </c>
      <c r="C12" s="5" t="s">
        <v>4</v>
      </c>
      <c r="D12" s="5" t="s">
        <v>5</v>
      </c>
    </row>
    <row r="13" customFormat="false" ht="18.75" hidden="false" customHeight="true" outlineLevel="0" collapsed="false">
      <c r="B13" s="6" t="s">
        <v>10</v>
      </c>
      <c r="C13" s="7" t="n">
        <v>530000</v>
      </c>
      <c r="D13" s="8" t="n">
        <f aca="false">IF(C13="","",C13/12)</f>
        <v>44166.6666666667</v>
      </c>
    </row>
    <row r="14" customFormat="false" ht="18.75" hidden="false" customHeight="true" outlineLevel="0" collapsed="false">
      <c r="B14" s="6" t="s">
        <v>11</v>
      </c>
      <c r="C14" s="7" t="n">
        <v>38000</v>
      </c>
      <c r="D14" s="8" t="n">
        <f aca="false">IF(C14="","",C14/12)</f>
        <v>3166.66666666667</v>
      </c>
    </row>
    <row r="15" customFormat="false" ht="18.75" hidden="false" customHeight="true" outlineLevel="0" collapsed="false">
      <c r="B15" s="6" t="s">
        <v>12</v>
      </c>
      <c r="C15" s="7" t="n">
        <v>0</v>
      </c>
      <c r="D15" s="8" t="n">
        <f aca="false">IF(C15="","",C15/12)</f>
        <v>0</v>
      </c>
    </row>
    <row r="16" customFormat="false" ht="34.5" hidden="false" customHeight="true" outlineLevel="0" collapsed="false">
      <c r="B16" s="11" t="s">
        <v>13</v>
      </c>
      <c r="C16" s="7" t="n">
        <v>14000</v>
      </c>
      <c r="D16" s="8" t="n">
        <f aca="false">IF(C16="","",C16/12)</f>
        <v>1166.66666666667</v>
      </c>
    </row>
    <row r="17" customFormat="false" ht="18.75" hidden="false" customHeight="true" outlineLevel="0" collapsed="false">
      <c r="B17" s="6" t="s">
        <v>14</v>
      </c>
      <c r="C17" s="7" t="n">
        <v>52000</v>
      </c>
      <c r="D17" s="8" t="n">
        <f aca="false">IF(C17="","",C17/12)</f>
        <v>4333.33333333333</v>
      </c>
    </row>
    <row r="18" customFormat="false" ht="19.5" hidden="false" customHeight="true" outlineLevel="0" collapsed="false">
      <c r="B18" s="12" t="s">
        <v>15</v>
      </c>
      <c r="C18" s="13" t="n">
        <f aca="false">IF(C13="","",C13+N(C14)+N(C15))</f>
        <v>568000</v>
      </c>
      <c r="D18" s="13" t="n">
        <f aca="false">IF(C18="","",C18/12)</f>
        <v>47333.3333333333</v>
      </c>
    </row>
    <row r="20" customFormat="false" ht="24" hidden="false" customHeight="true" outlineLevel="0" collapsed="false">
      <c r="B20" s="14" t="s">
        <v>16</v>
      </c>
    </row>
    <row r="21" customFormat="false" ht="27.75" hidden="false" customHeight="true" outlineLevel="0" collapsed="false">
      <c r="B21" s="4" t="s">
        <v>17</v>
      </c>
      <c r="C21" s="5" t="s">
        <v>4</v>
      </c>
      <c r="D21" s="5" t="s">
        <v>5</v>
      </c>
    </row>
    <row r="22" customFormat="false" ht="34.5" hidden="false" customHeight="true" outlineLevel="0" collapsed="false">
      <c r="B22" s="15" t="s">
        <v>18</v>
      </c>
      <c r="C22" s="16" t="n">
        <f aca="false">IF(OR(C18="",C10="",C10&lt;=0),"",C18/C10)</f>
        <v>1262222.22222222</v>
      </c>
      <c r="D22" s="16" t="n">
        <f aca="false">IF(C22="","",C22/12)</f>
        <v>105185.185185185</v>
      </c>
    </row>
    <row r="23" customFormat="false" ht="34.5" hidden="false" customHeight="true" outlineLevel="0" collapsed="false">
      <c r="B23" s="11" t="s">
        <v>19</v>
      </c>
      <c r="C23" s="8" t="n">
        <f aca="false">IF(OR(C18="",C10="",C10&lt;=0),"",(C18+N(C16))/C10)</f>
        <v>1293333.33333333</v>
      </c>
      <c r="D23" s="8" t="n">
        <f aca="false">IF(C23="","",C23/12)</f>
        <v>107777.777777778</v>
      </c>
    </row>
    <row r="24" customFormat="false" ht="18.75" hidden="false" customHeight="true" outlineLevel="0" collapsed="false">
      <c r="B24" s="6" t="s">
        <v>20</v>
      </c>
      <c r="C24" s="8" t="n">
        <f aca="false">IF(OR(C13="",C10="",C10&lt;=0),"",C13/C10)</f>
        <v>1177777.77777778</v>
      </c>
      <c r="D24" s="8" t="n">
        <f aca="false">IF(C24="","",C24/12)</f>
        <v>98148.1481481482</v>
      </c>
    </row>
    <row r="25" customFormat="false" ht="34.5" hidden="false" customHeight="true" outlineLevel="0" collapsed="false">
      <c r="B25" s="9" t="s">
        <v>21</v>
      </c>
      <c r="C25" s="13" t="n">
        <f aca="false">IF(OR(C13="",C10="",C10&lt;=0),"",(C13+N(C17))/C10)</f>
        <v>1293333.33333333</v>
      </c>
      <c r="D25" s="13" t="n">
        <f aca="false">IF(C25="","",C25/12)</f>
        <v>107777.777777778</v>
      </c>
    </row>
    <row r="27" customFormat="false" ht="27.75" hidden="false" customHeight="true" outlineLevel="0" collapsed="false">
      <c r="B27" s="4" t="s">
        <v>22</v>
      </c>
      <c r="C27" s="5" t="s">
        <v>5</v>
      </c>
      <c r="D27" s="5" t="s">
        <v>23</v>
      </c>
    </row>
    <row r="28" customFormat="false" ht="34.5" hidden="false" customHeight="true" outlineLevel="0" collapsed="false">
      <c r="B28" s="9" t="s">
        <v>24</v>
      </c>
      <c r="C28" s="13" t="n">
        <f aca="false">IF(OR(D8="",D22=""),"",D8-D22)</f>
        <v>34814.8148148148</v>
      </c>
      <c r="D28" s="10" t="n">
        <f aca="false">IF(OR(C28="",D8="",D8=0),"",C28/D8)</f>
        <v>0.248677248677249</v>
      </c>
    </row>
    <row r="30" customFormat="false" ht="24" hidden="false" customHeight="true" outlineLevel="0" collapsed="false">
      <c r="B30" s="14" t="s">
        <v>25</v>
      </c>
    </row>
    <row r="31" customFormat="false" ht="33.75" hidden="false" customHeight="true" outlineLevel="0" collapsed="false">
      <c r="B31" s="4" t="s">
        <v>26</v>
      </c>
      <c r="C31" s="5" t="s">
        <v>27</v>
      </c>
      <c r="D31" s="5" t="s">
        <v>28</v>
      </c>
      <c r="E31" s="5" t="s">
        <v>29</v>
      </c>
      <c r="F31" s="5" t="s">
        <v>30</v>
      </c>
      <c r="G31" s="5" t="s">
        <v>31</v>
      </c>
    </row>
    <row r="32" customFormat="false" ht="18.75" hidden="false" customHeight="true" outlineLevel="0" collapsed="false">
      <c r="B32" s="6" t="s">
        <v>32</v>
      </c>
      <c r="C32" s="7" t="n">
        <v>80000</v>
      </c>
      <c r="D32" s="8" t="n">
        <f aca="false">IF(OR(C32="",F32="",E32=""),"",F32+C32-E32)</f>
        <v>91333.3333333333</v>
      </c>
      <c r="E32" s="8" t="n">
        <f aca="false">IF(OR(C32="",C10=""),"",C32*C10)</f>
        <v>36000</v>
      </c>
      <c r="F32" s="8" t="n">
        <f aca="false">IF(D18="","",D18)</f>
        <v>47333.3333333333</v>
      </c>
      <c r="G32" s="13" t="n">
        <f aca="false">IF(OR(E32="",F32=""),"",E32-F32)</f>
        <v>-11333.3333333333</v>
      </c>
    </row>
    <row r="33" customFormat="false" ht="18.75" hidden="false" customHeight="true" outlineLevel="0" collapsed="false">
      <c r="B33" s="6" t="s">
        <v>33</v>
      </c>
      <c r="C33" s="7" t="n">
        <v>92000</v>
      </c>
      <c r="D33" s="8" t="n">
        <f aca="false">IF(OR(C33="",F33="",E33=""),"",F33+C33-E33)</f>
        <v>97933.3333333333</v>
      </c>
      <c r="E33" s="8" t="n">
        <f aca="false">IF(OR(C33="",C10=""),"",C33*C10)</f>
        <v>41400</v>
      </c>
      <c r="F33" s="8" t="n">
        <f aca="false">IF(D18="","",D18)</f>
        <v>47333.3333333333</v>
      </c>
      <c r="G33" s="13" t="n">
        <f aca="false">IF(OR(E33="",F33=""),"",E33-F33)</f>
        <v>-5933.33333333334</v>
      </c>
    </row>
    <row r="34" customFormat="false" ht="18.75" hidden="false" customHeight="true" outlineLevel="0" collapsed="false">
      <c r="B34" s="6" t="s">
        <v>34</v>
      </c>
      <c r="C34" s="8" t="n">
        <f aca="false">IF(D22="","",D22)</f>
        <v>105185.185185185</v>
      </c>
      <c r="D34" s="8" t="n">
        <f aca="false">IF(OR(C34="",F34="",E34=""),"",F34+C34-E34)</f>
        <v>105185.185185185</v>
      </c>
      <c r="E34" s="8" t="n">
        <f aca="false">IF(OR(C34="",C10=""),"",C34*C10)</f>
        <v>47333.3333333333</v>
      </c>
      <c r="F34" s="8" t="n">
        <f aca="false">IF(D18="","",D18)</f>
        <v>47333.3333333333</v>
      </c>
      <c r="G34" s="13" t="n">
        <f aca="false">IF(OR(E34="",F34=""),"",E34-F34)</f>
        <v>0</v>
      </c>
    </row>
    <row r="35" customFormat="false" ht="18.75" hidden="false" customHeight="true" outlineLevel="0" collapsed="false">
      <c r="B35" s="6" t="s">
        <v>35</v>
      </c>
      <c r="C35" s="7" t="n">
        <v>120000</v>
      </c>
      <c r="D35" s="8" t="n">
        <f aca="false">IF(OR(C35="",F35="",E35=""),"",F35+C35-E35)</f>
        <v>113333.333333333</v>
      </c>
      <c r="E35" s="8" t="n">
        <f aca="false">IF(OR(C35="",C10=""),"",C35*C10)</f>
        <v>54000</v>
      </c>
      <c r="F35" s="8" t="n">
        <f aca="false">IF(D18="","",D18)</f>
        <v>47333.3333333333</v>
      </c>
      <c r="G35" s="13" t="n">
        <f aca="false">IF(OR(E35="",F35=""),"",E35-F35)</f>
        <v>6666.66666666666</v>
      </c>
    </row>
    <row r="36" customFormat="false" ht="18.75" hidden="false" customHeight="true" outlineLevel="0" collapsed="false">
      <c r="B36" s="6" t="s">
        <v>36</v>
      </c>
      <c r="C36" s="8" t="n">
        <f aca="false">IF(D8="","",D8)</f>
        <v>140000</v>
      </c>
      <c r="D36" s="8" t="n">
        <f aca="false">IF(OR(C36="",F36="",E36=""),"",F36+C36-E36)</f>
        <v>124333.333333333</v>
      </c>
      <c r="E36" s="8" t="n">
        <f aca="false">IF(OR(C36="",C10=""),"",C36*C10)</f>
        <v>63000</v>
      </c>
      <c r="F36" s="8" t="n">
        <f aca="false">IF(D18="","",D18)</f>
        <v>47333.3333333333</v>
      </c>
      <c r="G36" s="13" t="n">
        <f aca="false">IF(OR(E36="",F36=""),"",E36-F36)</f>
        <v>15666.6666666667</v>
      </c>
    </row>
    <row r="37" customFormat="false" ht="18.75" hidden="false" customHeight="true" outlineLevel="0" collapsed="false">
      <c r="B37" s="6" t="s">
        <v>37</v>
      </c>
      <c r="C37" s="7" t="n">
        <v>160000</v>
      </c>
      <c r="D37" s="8" t="n">
        <f aca="false">IF(OR(C37="",F37="",E37=""),"",F37+C37-E37)</f>
        <v>135333.333333333</v>
      </c>
      <c r="E37" s="8" t="n">
        <f aca="false">IF(OR(C37="",C10=""),"",C37*C10)</f>
        <v>72000</v>
      </c>
      <c r="F37" s="8" t="n">
        <f aca="false">IF(D18="","",D18)</f>
        <v>47333.3333333333</v>
      </c>
      <c r="G37" s="13" t="n">
        <f aca="false">IF(OR(E37="",F37=""),"",E37-F37)</f>
        <v>24666.6666666667</v>
      </c>
    </row>
    <row r="39" customFormat="false" ht="30" hidden="false" customHeight="true" outlineLevel="0" collapsed="false">
      <c r="B39" s="4" t="s">
        <v>38</v>
      </c>
      <c r="C39" s="5" t="s">
        <v>4</v>
      </c>
      <c r="D39" s="5" t="s">
        <v>5</v>
      </c>
    </row>
    <row r="40" customFormat="false" ht="18.75" hidden="false" customHeight="true" outlineLevel="0" collapsed="false">
      <c r="B40" s="6" t="s">
        <v>39</v>
      </c>
      <c r="C40" s="7" t="n">
        <v>60000</v>
      </c>
      <c r="D40" s="8" t="n">
        <f aca="false">IF(C40="","",C40/12)</f>
        <v>5000</v>
      </c>
    </row>
    <row r="41" customFormat="false" ht="18.75" hidden="false" customHeight="true" outlineLevel="0" collapsed="false">
      <c r="B41" s="6" t="s">
        <v>40</v>
      </c>
      <c r="C41" s="8" t="n">
        <f aca="false">IF(OR(C18="",C10="",C10&lt;=0),"",(C18+N(C40))/C10)</f>
        <v>1395555.55555556</v>
      </c>
      <c r="D41" s="8" t="n">
        <f aca="false">IF(C41="","",C41/12)</f>
        <v>116296.296296296</v>
      </c>
    </row>
    <row r="42" customFormat="false" ht="18.75" hidden="false" customHeight="true" outlineLevel="0" collapsed="false">
      <c r="B42" s="6" t="s">
        <v>41</v>
      </c>
      <c r="D42" s="17" t="n">
        <f aca="false">IF(OR(D41="",D8="",D8=0),"",(D8-D41)/D8)</f>
        <v>0.169312169312169</v>
      </c>
    </row>
    <row r="43" customFormat="false" ht="34.5" hidden="false" customHeight="true" outlineLevel="0" collapsed="false">
      <c r="B43" s="9" t="s">
        <v>42</v>
      </c>
      <c r="C43" s="13" t="n">
        <f aca="false">IF(OR(C40="",C10="",C10&lt;=0),"",C40/C10)</f>
        <v>133333.333333333</v>
      </c>
      <c r="D43" s="13" t="n">
        <f aca="false">IF(C43="","",C43/12)</f>
        <v>11111.1111111111</v>
      </c>
    </row>
    <row r="45" customFormat="false" ht="15" hidden="false" customHeight="true" outlineLevel="0" collapsed="false">
      <c r="B45" s="18" t="s">
        <v>43</v>
      </c>
      <c r="C45" s="19" t="s">
        <v>44</v>
      </c>
      <c r="D45" s="19"/>
      <c r="E45" s="19" t="s">
        <v>45</v>
      </c>
      <c r="F45" s="19"/>
    </row>
    <row r="46" customFormat="false" ht="30" hidden="false" customHeight="true" outlineLevel="0" collapsed="false">
      <c r="B46" s="20" t="n">
        <f aca="false">IF(D22="","",D22)</f>
        <v>105185.185185185</v>
      </c>
      <c r="C46" s="21" t="n">
        <f aca="false">IF(D28="","",D28)</f>
        <v>0.248677248677249</v>
      </c>
      <c r="D46" s="21"/>
      <c r="E46" s="22" t="n">
        <f aca="false">IF(C28="","",C28)</f>
        <v>34814.8148148148</v>
      </c>
      <c r="F46" s="22"/>
    </row>
  </sheetData>
  <sheetProtection sheet="true"/>
  <mergeCells count="5">
    <mergeCell ref="B4:G4"/>
    <mergeCell ref="C45:D45"/>
    <mergeCell ref="E45:F45"/>
    <mergeCell ref="C46:D46"/>
    <mergeCell ref="E46:F46"/>
  </mergeCells>
  <conditionalFormatting sqref="D28">
    <cfRule type="cellIs" priority="2" operator="greaterThanOrEqual" aboveAverage="0" equalAverage="0" bottom="0" percent="0" rank="0" text="" dxfId="0">
      <formula>0.25</formula>
    </cfRule>
    <cfRule type="cellIs" priority="3" operator="lessThan" aboveAverage="0" equalAverage="0" bottom="0" percent="0" rank="0" text="" dxfId="1">
      <formula>0.1</formula>
    </cfRule>
  </conditionalFormatting>
  <conditionalFormatting sqref="G32">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33">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34">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35">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36">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37">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D42">
    <cfRule type="cellIs" priority="16" operator="greaterThanOrEqual" aboveAverage="0" equalAverage="0" bottom="0" percent="0" rank="0" text="" dxfId="0">
      <formula>0.25</formula>
    </cfRule>
    <cfRule type="cellIs" priority="17" operator="lessThan" aboveAverage="0" equalAverage="0" bottom="0" percent="0" rank="0" text="" dxfId="1">
      <formula>0.1</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4" t="s">
        <v>47</v>
      </c>
    </row>
    <row r="5" customFormat="false" ht="24" hidden="false" customHeight="true" outlineLevel="0" collapsed="false">
      <c r="B5" s="14" t="s">
        <v>48</v>
      </c>
    </row>
    <row r="6" customFormat="false" ht="60" hidden="false" customHeight="true" outlineLevel="0" collapsed="false">
      <c r="B6" s="25" t="s">
        <v>49</v>
      </c>
      <c r="C6" s="25"/>
    </row>
    <row r="8" customFormat="false" ht="24" hidden="false" customHeight="true" outlineLevel="0" collapsed="false">
      <c r="B8" s="14" t="s">
        <v>50</v>
      </c>
    </row>
    <row r="9" customFormat="false" ht="30" hidden="false" customHeight="true" outlineLevel="0" collapsed="false">
      <c r="B9" s="25" t="s">
        <v>51</v>
      </c>
      <c r="C9" s="25"/>
    </row>
    <row r="10" customFormat="false" ht="45" hidden="false" customHeight="true" outlineLevel="0" collapsed="false">
      <c r="B10" s="25" t="s">
        <v>52</v>
      </c>
      <c r="C10" s="25"/>
    </row>
    <row r="11" customFormat="false" ht="15.75" hidden="false" customHeight="true" outlineLevel="0" collapsed="false">
      <c r="B11" s="25" t="s">
        <v>53</v>
      </c>
      <c r="C11" s="25"/>
    </row>
    <row r="12" customFormat="false" ht="30" hidden="false" customHeight="true" outlineLevel="0" collapsed="false">
      <c r="B12" s="25" t="s">
        <v>54</v>
      </c>
      <c r="C12" s="25"/>
    </row>
    <row r="14" customFormat="false" ht="24" hidden="false" customHeight="true" outlineLevel="0" collapsed="false">
      <c r="B14" s="14" t="s">
        <v>55</v>
      </c>
    </row>
    <row r="15" customFormat="false" ht="30" hidden="false" customHeight="true" outlineLevel="0" collapsed="false">
      <c r="B15" s="25" t="s">
        <v>56</v>
      </c>
      <c r="C15" s="25"/>
    </row>
    <row r="16" customFormat="false" ht="30" hidden="false" customHeight="true" outlineLevel="0" collapsed="false">
      <c r="B16" s="25" t="s">
        <v>57</v>
      </c>
      <c r="C16" s="25"/>
    </row>
    <row r="17" customFormat="false" ht="30" hidden="false" customHeight="true" outlineLevel="0" collapsed="false">
      <c r="B17" s="25" t="s">
        <v>58</v>
      </c>
      <c r="C17" s="25"/>
    </row>
    <row r="18" customFormat="false" ht="30" hidden="false" customHeight="true" outlineLevel="0" collapsed="false">
      <c r="B18" s="25" t="s">
        <v>59</v>
      </c>
      <c r="C18" s="25"/>
    </row>
    <row r="19" customFormat="false" ht="30" hidden="false" customHeight="true" outlineLevel="0" collapsed="false">
      <c r="B19" s="25" t="s">
        <v>60</v>
      </c>
      <c r="C19" s="25"/>
    </row>
    <row r="21" customFormat="false" ht="24" hidden="false" customHeight="true" outlineLevel="0" collapsed="false">
      <c r="B21" s="14" t="s">
        <v>61</v>
      </c>
    </row>
    <row r="22" customFormat="false" ht="30" hidden="false" customHeight="true" outlineLevel="0" collapsed="false">
      <c r="B22" s="25" t="s">
        <v>62</v>
      </c>
      <c r="C22" s="25"/>
    </row>
    <row r="23" customFormat="false" ht="45" hidden="false" customHeight="true" outlineLevel="0" collapsed="false">
      <c r="B23" s="25" t="s">
        <v>63</v>
      </c>
      <c r="C23" s="25"/>
    </row>
    <row r="24" customFormat="false" ht="45" hidden="false" customHeight="true" outlineLevel="0" collapsed="false">
      <c r="B24" s="25" t="s">
        <v>64</v>
      </c>
      <c r="C24" s="25"/>
    </row>
    <row r="25" customFormat="false" ht="30" hidden="false" customHeight="true" outlineLevel="0" collapsed="false">
      <c r="B25" s="25" t="s">
        <v>65</v>
      </c>
      <c r="C25" s="25"/>
    </row>
    <row r="27" customFormat="false" ht="24" hidden="false" customHeight="true" outlineLevel="0" collapsed="false">
      <c r="B27" s="26" t="s">
        <v>66</v>
      </c>
    </row>
    <row r="28" customFormat="false" ht="75" hidden="false" customHeight="true" outlineLevel="0" collapsed="false">
      <c r="B28" s="27" t="s">
        <v>67</v>
      </c>
      <c r="C28" s="27"/>
    </row>
    <row r="30" customFormat="false" ht="24" hidden="false" customHeight="true" outlineLevel="0" collapsed="false">
      <c r="B30" s="14" t="s">
        <v>68</v>
      </c>
    </row>
    <row r="31" customFormat="false" ht="19.5" hidden="false" customHeight="true" outlineLevel="0" collapsed="false">
      <c r="B31" s="28" t="s">
        <v>69</v>
      </c>
      <c r="C31" s="28"/>
    </row>
    <row r="32" customFormat="false" ht="19.5" hidden="false" customHeight="true" outlineLevel="0" collapsed="false">
      <c r="B32" s="29" t="s">
        <v>70</v>
      </c>
      <c r="C32" s="29"/>
    </row>
    <row r="33" customFormat="false" ht="19.5" hidden="false" customHeight="true" outlineLevel="0" collapsed="false">
      <c r="B33" s="30" t="s">
        <v>71</v>
      </c>
      <c r="C33" s="30"/>
    </row>
  </sheetData>
  <sheetProtection sheet="true"/>
  <mergeCells count="18">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8:C28"/>
    <mergeCell ref="B31:C31"/>
    <mergeCell ref="B32:C32"/>
    <mergeCell ref="B33:C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2026-09-10T12:23:58Z</dcterms:created>
  <dc:creator>openpyxl</dc:creator>
  <dc:description/>
  <dc:language>en-US</dc:language>
  <cp:lastModifiedBy/>
  <dcterms:modified xsi:type="dcterms:W3CDTF">2026-09-10T12:23:58Z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