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<sst xmlns="http://schemas.openxmlformats.org/spreadsheetml/2006/main" count="116" uniqueCount="65">
  <si>
    <t xml:space="preserve">Tu ciclo de caja en días</t>
  </si>
  <si>
    <t xml:space="preserve">Metes cinco cifras de dos cierres y la hoja te dice cuántos días pasa tu dinero fuera de tu cuenta, cuánto vale cada uno de esos días y qué devuelve cada palanca si la mueves.</t>
  </si>
  <si>
    <t xml:space="preserve">   Escribes tú en las celdas azules.   ·   Lo gris lo calcula la hoja sola.   ·   Capítulo 10 · plantilla 10.1 de 44   ·   El detalle, en la hoja «Cómo se usa».</t>
  </si>
  <si>
    <t xml:space="preserve">Las cinco cifras, de dos cierres seguidos</t>
  </si>
  <si>
    <t xml:space="preserve">Cierre anterior</t>
  </si>
  <si>
    <t xml:space="preserve">Cierre de este año</t>
  </si>
  <si>
    <t xml:space="preserve">Ventas del año</t>
  </si>
  <si>
    <t xml:space="preserve">Compras del año   ·   material, mercancía y subcontratas</t>
  </si>
  <si>
    <t xml:space="preserve">Clientes pendientes de cobro</t>
  </si>
  <si>
    <t xml:space="preserve">Material en el almacén</t>
  </si>
  <si>
    <t xml:space="preserve">Proveedores pendientes de pago</t>
  </si>
  <si>
    <t xml:space="preserve">TUS TRES NÚMEROS</t>
  </si>
  <si>
    <t xml:space="preserve">Los tres plazos, medidos en días</t>
  </si>
  <si>
    <t xml:space="preserve">Días que te ha costado</t>
  </si>
  <si>
    <t xml:space="preserve">En euros</t>
  </si>
  <si>
    <t xml:space="preserve">Días de almacén   ·   se calculan sobre compras</t>
  </si>
  <si>
    <t xml:space="preserve">Días de cobro   ·   se calculan sobre ventas</t>
  </si>
  <si>
    <t xml:space="preserve">Días de proveedor   ·   restan, te financian ellos</t>
  </si>
  <si>
    <t xml:space="preserve">Tu ciclo de caja   ·   almacén más cobro menos proveedor</t>
  </si>
  <si>
    <t xml:space="preserve">Tu tarifa: lo que vale un día</t>
  </si>
  <si>
    <t xml:space="preserve">Un día de cobro   ·   ventas entre trescientos sesenta y cinco</t>
  </si>
  <si>
    <t xml:space="preserve">Un día de almacén o de proveedor   ·   sobre compras</t>
  </si>
  <si>
    <t xml:space="preserve">El mismo dinero, contado en euros</t>
  </si>
  <si>
    <t xml:space="preserve">Clientes más almacén menos proveedores</t>
  </si>
  <si>
    <t xml:space="preserve">Lo que eso pesa sobre tus ventas del año</t>
  </si>
  <si>
    <t xml:space="preserve">LAS TRES PALANCAS: LO QUE DEVUELVE CADA UNA</t>
  </si>
  <si>
    <t xml:space="preserve">Los días que te propones mover</t>
  </si>
  <si>
    <t xml:space="preserve">Días</t>
  </si>
  <si>
    <t xml:space="preserve">Caja que vuelve</t>
  </si>
  <si>
    <t xml:space="preserve">Adelantar el cobro a tus clientes</t>
  </si>
  <si>
    <t xml:space="preserve">Bajar los días de almacén</t>
  </si>
  <si>
    <t xml:space="preserve">Recuperar días de proveedor   ·   lee antes el aviso</t>
  </si>
  <si>
    <t xml:space="preserve">Total que vuelve a tu cuenta</t>
  </si>
  <si>
    <t xml:space="preserve">Lo que te cuesta tu financiación   ·   escribe 6 si es el 6 %</t>
  </si>
  <si>
    <t xml:space="preserve">Intereses que pagas cada año por los días que has perdido</t>
  </si>
  <si>
    <t xml:space="preserve">TU CICLO DE CAJA</t>
  </si>
  <si>
    <t xml:space="preserve">DÍAS QUE SE TE HAN IDO EN UN AÑO</t>
  </si>
  <si>
    <t xml:space="preserve">LO QUE TE HA COSTADO DE CAJA</t>
  </si>
  <si>
    <t xml:space="preserve">LO QUE DEVUELVEN LAS TRES PALANCAS</t>
  </si>
  <si>
    <t xml:space="preserve">   EJEMPLO RESUELTO   ·   Los números son los del libro. Para trabajar con los tuyos, usa la hoja «Plantilla».</t>
  </si>
  <si>
    <t xml:space="preserve">Capítulo 10 · plantilla 10.1 de 44 · «Facturas mucho y no ganas dinero»</t>
  </si>
  <si>
    <t xml:space="preserve">PARA QUÉ SIRVE</t>
  </si>
  <si>
    <t xml:space="preserve">Para saber cuántos días pasa tu dinero fuera de tu cuenta y cuánto vale cada uno de esos días. El ciclo de caja son los días que hay entre que pagas el material y cobras el trabajo. Dos empresas con la misma cuenta de resultados pueden tener veinte días de diferencia, y veinte días en una empresa de este tamaño valen entre cincuenta y noventa mil euros: la diferencia entre dormir tranquilo y llamar al banco.</t>
  </si>
  <si>
    <t xml:space="preserve">QUÉ NECESITAS TENER A MANO</t>
  </si>
  <si>
    <t xml:space="preserve">Las ventas y las compras de dos ejercicios cerrados. Compras es el material, la mercancía y las subcontratas, no el total de gastos.</t>
  </si>
  <si>
    <t xml:space="preserve">Del balance de cada uno de esos dos cierres: clientes pendientes de cobro, material en el almacén y proveedores pendientes de pago. Tres líneas de cada balance.</t>
  </si>
  <si>
    <t xml:space="preserve">Lo que te cuesta tu financiación, en porcentaje. Si no lo sabes, divide tus gastos financieros del año entre la deuda media y saldrás de dudas.</t>
  </si>
  <si>
    <t xml:space="preserve">Nada más. Son cinco cifras por año y las tienes todas en dos papeles que ya te han mandado.</t>
  </si>
  <si>
    <t xml:space="preserve">CÓMO SE RELLENA</t>
  </si>
  <si>
    <t xml:space="preserve">Rellena las cinco cifras de los dos cierres. Si sólo tienes uno, pon ese: la hoja funciona igual, pero pierdes la mitad de lo que enseña.</t>
  </si>
  <si>
    <t xml:space="preserve">Mira los tres plazos. Fíjate en el denominador: el cobro se calcula sobre ventas y el almacén y el proveedor sobre compras. Dividirlo todo entre ventas es el error de cálculo más frecuente y te deja el ciclo corto unos quince días.</t>
  </si>
  <si>
    <t xml:space="preserve">Lee la columna de días que te ha costado. Ahí está el deslizamiento de un año a otro, y al lado, en euros, lo que ese deslizamiento se ha llevado.</t>
  </si>
  <si>
    <t xml:space="preserve">En el bloque de palancas escribe los días que te propones mover en cada plazo. La hoja los multiplica por tu tarifa y te dice qué devuelve cada uno.</t>
  </si>
  <si>
    <t xml:space="preserve">Pon lo que te cuesta tu dinero y verás los intereses que estás pagando cada año sólo por los días perdidos.</t>
  </si>
  <si>
    <t xml:space="preserve">QUÉ TE ESTÁ DICIENDO</t>
  </si>
  <si>
    <t xml:space="preserve">El ciclo de este año comparado con el del anterior. El ciclo no se rompe: se desliza, y se desliza en los años buenos, que es cuando nadie está mirando la tesorería.</t>
  </si>
  <si>
    <t xml:space="preserve">En qué fila está el deterioro. Si está en almacén o en proveedores, depende sólo de ti y se arregla un martes por la mañana. Si está en cobro, necesitas el sistema del capítulo de cobrar, porque depende de que otro diga que sí.</t>
  </si>
  <si>
    <t xml:space="preserve">La tarifa diaria. Es el número que convierte una conversación sobre plazos en una decisión: ocho días de almacén dejan de ser ocho días y pasan a ser veinte mil euros.</t>
  </si>
  <si>
    <t xml:space="preserve">El total de las tres palancas comparado con lo que ibas a pedirle al banco. Muchas veces el préstamo que ibas a pedir cabe entero dentro de plazos que tú controlas.</t>
  </si>
  <si>
    <t xml:space="preserve">OJO CON ESTO</t>
  </si>
  <si>
    <t xml:space="preserve">La palanca de proveedores está aquí medida, no recomendada. El máximo legal entre empresas son sesenta días naturales, así que estirar el pago para recuperar días es recuperar una infracción, y además el proveedor termina cobrándotelo por la vía del precio, que no vuelve nunca. Y ojo con el otro error del capítulo: obsesionarse con el cliente que no paga mientras tienes cientos de miles de euros aparcados en clientes que sí pagan, sólo que tarde. Perseguir a un moroso es justicia; ganar días es tesorería, y casi nunca compensan igual.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</si>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</sst>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€&quot;;[RED]\-#,##0&quot; €&quot;"/>
    <numFmt numFmtId="166" formatCode="0&quot; días&quot;;[RED]\-0&quot; días&quot;"/>
    <numFmt numFmtId="167" formatCode="0.0\ %;[RED]\-0.0\ %"/>
    <numFmt numFmtId="168" formatCode="#,##0;[RED]\-#,##0"/>
    <numFmt numFmtId="169" formatCode="0.0&quot; %&quot;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5"/>
      <color rgb="FFC0392B"/>
      <name val="Calibri"/>
      <family val="0"/>
      <charset val="1"/>
    </font>
    <font>
      <b val="true"/>
      <sz val="15"/>
      <color rgb="FF12284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3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2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4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993366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33CCCC"/>
      <rgbColor rgb="FF99CC00"/>
      <rgbColor rgb="FFFFCC00"/>
      <rgbColor rgb="FFFF9900"/>
      <rgbColor rgb="FFFF6600"/>
      <rgbColor rgb="FF4C546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 que devuelve cada palanca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Plantilla!D30</c:f>
              <c:strCache>
                <c:ptCount val="1"/>
                <c:pt idx="0">
                  <c:v>Caja que vuelve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Plantilla!$B$31:$B$34</c:f>
              <c:strCache>
                <c:ptCount val="4"/>
                <c:pt idx="0">
                  <c:v>Adelantar el cobro a tus clientes</c:v>
                </c:pt>
                <c:pt idx="1">
                  <c:v>Bajar los días de almacén</c:v>
                </c:pt>
                <c:pt idx="2">
                  <c:v>Recuperar días de proveedor   ·   lee antes el aviso</c:v>
                </c:pt>
                <c:pt idx="3">
                  <c:v>Total que vuelve a tu cuenta</c:v>
                </c:pt>
              </c:strCache>
            </c:strRef>
          </c:cat>
          <c:val>
            <c:numRef>
              <c:f>Plantilla!$D$31:$D$34</c:f>
              <c:numCache>
                <c:formatCode>General</c:formatCode>
                <c:ptCount val="4"/>
              </c:numCache>
            </c:numRef>
          </c:val>
        </c:ser>
        <c:gapWidth val="150"/>
        <c:overlap val="0"/>
        <c:axId val="54090906"/>
        <c:axId val="24155983"/>
      </c:barChart>
      <c:catAx>
        <c:axId val="5409090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4155983"/>
        <c:crosses val="autoZero"/>
        <c:auto val="1"/>
        <c:lblAlgn val="ctr"/>
        <c:lblOffset val="100"/>
        <c:noMultiLvlLbl val="0"/>
      </c:catAx>
      <c:valAx>
        <c:axId val="241559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09090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 que devuelve cada palanca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Ejemplo!D30</c:f>
              <c:strCache>
                <c:ptCount val="1"/>
                <c:pt idx="0">
                  <c:v>Caja que vuelve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Ejemplo!$B$31:$B$34</c:f>
              <c:strCache>
                <c:ptCount val="4"/>
                <c:pt idx="0">
                  <c:v>Adelantar el cobro a tus clientes</c:v>
                </c:pt>
                <c:pt idx="1">
                  <c:v>Bajar los días de almacén</c:v>
                </c:pt>
                <c:pt idx="2">
                  <c:v>Recuperar días de proveedor   ·   lee antes el aviso</c:v>
                </c:pt>
                <c:pt idx="3">
                  <c:v>Total que vuelve a tu cuenta</c:v>
                </c:pt>
              </c:strCache>
            </c:strRef>
          </c:cat>
          <c:val>
            <c:numRef>
              <c:f>Ejemplo!$D$31:$D$34</c:f>
              <c:numCache>
                <c:formatCode>#,##0" €";[RED]\-#,##0" €"</c:formatCode>
                <c:ptCount val="4"/>
                <c:pt idx="0">
                  <c:v>46027.397260274</c:v>
                </c:pt>
                <c:pt idx="1">
                  <c:v>20252.0547945205</c:v>
                </c:pt>
                <c:pt idx="2">
                  <c:v>25315.0684931507</c:v>
                </c:pt>
                <c:pt idx="3">
                  <c:v>91594.5205479452</c:v>
                </c:pt>
              </c:numCache>
            </c:numRef>
          </c:val>
        </c:ser>
        <c:gapWidth val="150"/>
        <c:overlap val="0"/>
        <c:axId val="51173069"/>
        <c:axId val="81028377"/>
      </c:barChart>
      <c:catAx>
        <c:axId val="5117306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028377"/>
        <c:crosses val="autoZero"/>
        <c:auto val="1"/>
        <c:lblAlgn val="ctr"/>
        <c:lblOffset val="100"/>
        <c:noMultiLvlLbl val="0"/>
      </c:catAx>
      <c:valAx>
        <c:axId val="81028377"/>
        <c:scaling>
          <c:orientation val="minMax"/>
        </c:scaling>
        <c:delete val="0"/>
        <c:axPos val="l"/>
        <c:numFmt formatCode="#,##0&quot; €&quot;;[RED]\-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17306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41</xdr:row>
      <xdr:rowOff>0</xdr:rowOff>
    </xdr:from>
    <xdr:to>
      <xdr:col>6</xdr:col>
      <xdr:colOff>291960</xdr:colOff>
      <xdr:row>56</xdr:row>
      <xdr:rowOff>22320</xdr:rowOff>
    </xdr:to>
    <xdr:graphicFrame>
      <xdr:nvGraphicFramePr>
        <xdr:cNvPr id="0" name="Chart 1"/>
        <xdr:cNvGraphicFramePr/>
      </xdr:nvGraphicFramePr>
      <xdr:xfrm>
        <a:off x="154800" y="1240164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41</xdr:row>
      <xdr:rowOff>0</xdr:rowOff>
    </xdr:from>
    <xdr:to>
      <xdr:col>6</xdr:col>
      <xdr:colOff>291960</xdr:colOff>
      <xdr:row>56</xdr:row>
      <xdr:rowOff>22320</xdr:rowOff>
    </xdr:to>
    <xdr:graphicFrame>
      <xdr:nvGraphicFramePr>
        <xdr:cNvPr id="1" name="Chart 1"/>
        <xdr:cNvGraphicFramePr/>
      </xdr:nvGraphicFramePr>
      <xdr:xfrm>
        <a:off x="154800" y="1240164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0"/>
    <col collapsed="false" customWidth="true" hidden="false" outlineLevel="0" max="4" min="3" style="0" width="15"/>
    <col collapsed="false" customWidth="true" hidden="false" outlineLevel="0" max="5" min="5" style="0" width="13"/>
    <col collapsed="false" customWidth="true" hidden="false" outlineLevel="0" max="6" min="6" style="0" width="15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</row>
    <row r="5" customFormat="false" ht="9.75" hidden="false" customHeight="true" outlineLevel="0" collapsed="false"/>
    <row r="7" customFormat="false" ht="30" hidden="false" customHeight="true" outlineLevel="0" collapsed="false">
      <c r="B7" s="4" t="s">
        <v>3</v>
      </c>
      <c r="C7" s="5" t="s">
        <v>4</v>
      </c>
      <c r="D7" s="5" t="s">
        <v>5</v>
      </c>
    </row>
    <row r="8" customFormat="false" ht="18.75" hidden="false" customHeight="true" outlineLevel="0" collapsed="false">
      <c r="B8" s="6" t="s">
        <v>6</v>
      </c>
      <c r="C8" s="7"/>
      <c r="D8" s="7"/>
    </row>
    <row r="9" customFormat="false" ht="34.5" hidden="false" customHeight="true" outlineLevel="0" collapsed="false">
      <c r="B9" s="8" t="s">
        <v>7</v>
      </c>
      <c r="C9" s="7"/>
      <c r="D9" s="7"/>
    </row>
    <row r="10" customFormat="false" ht="18.75" hidden="false" customHeight="true" outlineLevel="0" collapsed="false">
      <c r="B10" s="6" t="s">
        <v>8</v>
      </c>
      <c r="C10" s="7"/>
      <c r="D10" s="7"/>
    </row>
    <row r="11" customFormat="false" ht="18.75" hidden="false" customHeight="true" outlineLevel="0" collapsed="false">
      <c r="B11" s="6" t="s">
        <v>9</v>
      </c>
      <c r="C11" s="7"/>
      <c r="D11" s="7"/>
    </row>
    <row r="12" customFormat="false" ht="18.75" hidden="false" customHeight="true" outlineLevel="0" collapsed="false">
      <c r="B12" s="6" t="s">
        <v>10</v>
      </c>
      <c r="C12" s="7"/>
      <c r="D12" s="7"/>
    </row>
    <row r="14" customFormat="false" ht="24" hidden="false" customHeight="true" outlineLevel="0" collapsed="false">
      <c r="B14" s="9" t="s">
        <v>11</v>
      </c>
    </row>
    <row r="15" customFormat="false" ht="33.75" hidden="false" customHeight="true" outlineLevel="0" collapsed="false">
      <c r="B15" s="4" t="s">
        <v>12</v>
      </c>
      <c r="C15" s="5" t="s">
        <v>4</v>
      </c>
      <c r="D15" s="5" t="s">
        <v>5</v>
      </c>
      <c r="E15" s="5" t="s">
        <v>13</v>
      </c>
      <c r="F15" s="5" t="s">
        <v>14</v>
      </c>
    </row>
    <row r="16" customFormat="false" ht="34.5" hidden="false" customHeight="true" outlineLevel="0" collapsed="false">
      <c r="B16" s="8" t="s">
        <v>15</v>
      </c>
      <c r="C16" s="10" t="str">
        <f aca="false">IF(OR(C11="",C9="",C9=0),"",C11/C9*365)</f>
        <v/>
      </c>
      <c r="D16" s="10" t="str">
        <f aca="false">IF(OR(D11="",D9="",D9=0),"",D11/D9*365)</f>
        <v/>
      </c>
      <c r="E16" s="10" t="str">
        <f aca="false">IF(OR(C16="",D16=""),"",D16-C16)</f>
        <v/>
      </c>
      <c r="F16" s="11" t="str">
        <f aca="false">IF(OR(E16="",D23=""),"",ROUND(E16,0)*D23)</f>
        <v/>
      </c>
    </row>
    <row r="17" customFormat="false" ht="34.5" hidden="false" customHeight="true" outlineLevel="0" collapsed="false">
      <c r="B17" s="8" t="s">
        <v>16</v>
      </c>
      <c r="C17" s="10" t="str">
        <f aca="false">IF(OR(C10="",C8="",C8=0),"",C10/C8*365)</f>
        <v/>
      </c>
      <c r="D17" s="10" t="str">
        <f aca="false">IF(OR(D10="",D8="",D8=0),"",D10/D8*365)</f>
        <v/>
      </c>
      <c r="E17" s="10" t="str">
        <f aca="false">IF(OR(C17="",D17=""),"",D17-C17)</f>
        <v/>
      </c>
      <c r="F17" s="11" t="str">
        <f aca="false">IF(OR(E17="",D22=""),"",ROUND(E17,0)*D22)</f>
        <v/>
      </c>
    </row>
    <row r="18" customFormat="false" ht="34.5" hidden="false" customHeight="true" outlineLevel="0" collapsed="false">
      <c r="B18" s="8" t="s">
        <v>17</v>
      </c>
      <c r="C18" s="10" t="str">
        <f aca="false">IF(OR(C12="",C9="",C9=0),"",C12/C9*365)</f>
        <v/>
      </c>
      <c r="D18" s="10" t="str">
        <f aca="false">IF(OR(D12="",D9="",D9=0),"",D12/D9*365)</f>
        <v/>
      </c>
      <c r="E18" s="10" t="str">
        <f aca="false">IF(OR(C18="",D18=""),"",C18-D18)</f>
        <v/>
      </c>
      <c r="F18" s="11" t="str">
        <f aca="false">IF(OR(E18="",D23=""),"",ROUND(E18,0)*D23)</f>
        <v/>
      </c>
    </row>
    <row r="19" customFormat="false" ht="34.5" hidden="false" customHeight="true" outlineLevel="0" collapsed="false">
      <c r="B19" s="12" t="s">
        <v>18</v>
      </c>
      <c r="C19" s="13" t="str">
        <f aca="false">IF(OR(C16="",C17="",C18=""),"",C16+C17-C18)</f>
        <v/>
      </c>
      <c r="D19" s="13" t="str">
        <f aca="false">IF(OR(D16="",D17="",D18=""),"",D16+D17-D18)</f>
        <v/>
      </c>
      <c r="E19" s="13" t="str">
        <f aca="false">IF(OR(C19="",D19=""),"",D19-C19)</f>
        <v/>
      </c>
      <c r="F19" s="14" t="str">
        <f aca="false">IF(COUNT(F16:F18)=0,"",SUM(F16:F18))</f>
        <v/>
      </c>
    </row>
    <row r="21" customFormat="false" ht="30" hidden="false" customHeight="true" outlineLevel="0" collapsed="false">
      <c r="B21" s="4" t="s">
        <v>19</v>
      </c>
      <c r="C21" s="5" t="s">
        <v>4</v>
      </c>
      <c r="D21" s="5" t="s">
        <v>5</v>
      </c>
    </row>
    <row r="22" customFormat="false" ht="34.5" hidden="false" customHeight="true" outlineLevel="0" collapsed="false">
      <c r="B22" s="8" t="s">
        <v>20</v>
      </c>
      <c r="C22" s="11" t="str">
        <f aca="false">IF(C8="","",C8/365)</f>
        <v/>
      </c>
      <c r="D22" s="11" t="str">
        <f aca="false">IF(D8="","",D8/365)</f>
        <v/>
      </c>
    </row>
    <row r="23" customFormat="false" ht="34.5" hidden="false" customHeight="true" outlineLevel="0" collapsed="false">
      <c r="B23" s="8" t="s">
        <v>21</v>
      </c>
      <c r="C23" s="11" t="str">
        <f aca="false">IF(C9="","",C9/365)</f>
        <v/>
      </c>
      <c r="D23" s="11" t="str">
        <f aca="false">IF(D9="","",D9/365)</f>
        <v/>
      </c>
    </row>
    <row r="25" customFormat="false" ht="30" hidden="false" customHeight="true" outlineLevel="0" collapsed="false">
      <c r="B25" s="4" t="s">
        <v>22</v>
      </c>
      <c r="C25" s="5" t="s">
        <v>4</v>
      </c>
      <c r="D25" s="5" t="s">
        <v>5</v>
      </c>
    </row>
    <row r="26" customFormat="false" ht="19.5" hidden="false" customHeight="true" outlineLevel="0" collapsed="false">
      <c r="B26" s="15" t="s">
        <v>23</v>
      </c>
      <c r="C26" s="16" t="str">
        <f aca="false">IF(COUNT(C10,C11,C12)=0,"",N(C10)+N(C11)-N(C12))</f>
        <v/>
      </c>
      <c r="D26" s="16" t="str">
        <f aca="false">IF(COUNT(D10,D11,D12)=0,"",N(D10)+N(D11)-N(D12))</f>
        <v/>
      </c>
    </row>
    <row r="27" customFormat="false" ht="34.5" hidden="false" customHeight="true" outlineLevel="0" collapsed="false">
      <c r="B27" s="8" t="s">
        <v>24</v>
      </c>
      <c r="C27" s="17" t="str">
        <f aca="false">IF(OR(C26="",C8="",C8=0),"",C26/C8)</f>
        <v/>
      </c>
      <c r="D27" s="17" t="str">
        <f aca="false">IF(OR(D26="",D8="",D8=0),"",D26/D8)</f>
        <v/>
      </c>
    </row>
    <row r="29" customFormat="false" ht="24" hidden="false" customHeight="true" outlineLevel="0" collapsed="false">
      <c r="B29" s="9" t="s">
        <v>25</v>
      </c>
    </row>
    <row r="30" customFormat="false" ht="30" hidden="false" customHeight="true" outlineLevel="0" collapsed="false">
      <c r="B30" s="4" t="s">
        <v>26</v>
      </c>
      <c r="C30" s="5" t="s">
        <v>27</v>
      </c>
      <c r="D30" s="5" t="s">
        <v>28</v>
      </c>
    </row>
    <row r="31" customFormat="false" ht="18.75" hidden="false" customHeight="true" outlineLevel="0" collapsed="false">
      <c r="B31" s="6" t="s">
        <v>29</v>
      </c>
      <c r="C31" s="18"/>
      <c r="D31" s="11" t="str">
        <f aca="false">IF(OR(C31="",D22=""),"",C31*D22)</f>
        <v/>
      </c>
    </row>
    <row r="32" customFormat="false" ht="18.75" hidden="false" customHeight="true" outlineLevel="0" collapsed="false">
      <c r="B32" s="6" t="s">
        <v>30</v>
      </c>
      <c r="C32" s="18"/>
      <c r="D32" s="11" t="str">
        <f aca="false">IF(OR(C32="",D23=""),"",C32*D23)</f>
        <v/>
      </c>
    </row>
    <row r="33" customFormat="false" ht="34.5" hidden="false" customHeight="true" outlineLevel="0" collapsed="false">
      <c r="B33" s="8" t="s">
        <v>31</v>
      </c>
      <c r="C33" s="18"/>
      <c r="D33" s="11" t="str">
        <f aca="false">IF(OR(C33="",D23=""),"",C33*D23)</f>
        <v/>
      </c>
    </row>
    <row r="34" customFormat="false" ht="19.5" hidden="false" customHeight="true" outlineLevel="0" collapsed="false">
      <c r="B34" s="19" t="s">
        <v>32</v>
      </c>
      <c r="C34" s="13" t="str">
        <f aca="false">IF(COUNT(C31:C33)=0,"",SUM(C31:C33))</f>
        <v/>
      </c>
      <c r="D34" s="14" t="str">
        <f aca="false">IF(COUNT(D31:D33)=0,"",SUM(D31:D33))</f>
        <v/>
      </c>
    </row>
    <row r="36" customFormat="false" ht="34.5" hidden="false" customHeight="true" outlineLevel="0" collapsed="false">
      <c r="B36" s="8" t="s">
        <v>33</v>
      </c>
      <c r="C36" s="20"/>
    </row>
    <row r="37" customFormat="false" ht="34.5" hidden="false" customHeight="true" outlineLevel="0" collapsed="false">
      <c r="B37" s="21" t="s">
        <v>34</v>
      </c>
      <c r="C37" s="16" t="str">
        <f aca="false">IF(OR(F19="",C36=""),"",F19*C36/100)</f>
        <v/>
      </c>
    </row>
    <row r="39" customFormat="false" ht="15" hidden="false" customHeight="true" outlineLevel="0" collapsed="false">
      <c r="B39" s="22" t="s">
        <v>35</v>
      </c>
      <c r="C39" s="22" t="s">
        <v>36</v>
      </c>
      <c r="D39" s="22" t="s">
        <v>37</v>
      </c>
      <c r="E39" s="23" t="s">
        <v>38</v>
      </c>
      <c r="F39" s="23"/>
    </row>
    <row r="40" customFormat="false" ht="30" hidden="false" customHeight="true" outlineLevel="0" collapsed="false">
      <c r="B40" s="24" t="str">
        <f aca="false">IF(D19="","",D19)</f>
        <v/>
      </c>
      <c r="C40" s="25" t="str">
        <f aca="false">IF(E19="","",E19)</f>
        <v/>
      </c>
      <c r="D40" s="26" t="str">
        <f aca="false">IF(F19="","",F19)</f>
        <v/>
      </c>
      <c r="E40" s="27" t="str">
        <f aca="false">IF(D34="","",D34)</f>
        <v/>
      </c>
      <c r="F40" s="27"/>
    </row>
  </sheetData>
  <sheetProtection sheet="true"/>
  <mergeCells count="3">
    <mergeCell ref="B4:F4"/>
    <mergeCell ref="E39:F39"/>
    <mergeCell ref="E40:F40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0"/>
    <col collapsed="false" customWidth="true" hidden="false" outlineLevel="0" max="4" min="3" style="0" width="15"/>
    <col collapsed="false" customWidth="true" hidden="false" outlineLevel="0" max="5" min="5" style="0" width="13"/>
    <col collapsed="false" customWidth="true" hidden="false" outlineLevel="0" max="6" min="6" style="0" width="15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28" t="s">
        <v>39</v>
      </c>
      <c r="C4" s="28"/>
      <c r="D4" s="28"/>
      <c r="E4" s="28"/>
      <c r="F4" s="28"/>
    </row>
    <row r="5" customFormat="false" ht="9.75" hidden="false" customHeight="true" outlineLevel="0" collapsed="false"/>
    <row r="7" customFormat="false" ht="30" hidden="false" customHeight="true" outlineLevel="0" collapsed="false">
      <c r="B7" s="4" t="s">
        <v>3</v>
      </c>
      <c r="C7" s="5" t="s">
        <v>4</v>
      </c>
      <c r="D7" s="5" t="s">
        <v>5</v>
      </c>
    </row>
    <row r="8" customFormat="false" ht="18.75" hidden="false" customHeight="true" outlineLevel="0" collapsed="false">
      <c r="B8" s="6" t="s">
        <v>6</v>
      </c>
      <c r="C8" s="7" t="n">
        <v>1310000</v>
      </c>
      <c r="D8" s="7" t="n">
        <v>1680000</v>
      </c>
    </row>
    <row r="9" customFormat="false" ht="34.5" hidden="false" customHeight="true" outlineLevel="0" collapsed="false">
      <c r="B9" s="8" t="s">
        <v>7</v>
      </c>
      <c r="C9" s="7" t="n">
        <v>720500</v>
      </c>
      <c r="D9" s="7" t="n">
        <v>924000</v>
      </c>
    </row>
    <row r="10" customFormat="false" ht="18.75" hidden="false" customHeight="true" outlineLevel="0" collapsed="false">
      <c r="B10" s="6" t="s">
        <v>8</v>
      </c>
      <c r="C10" s="7" t="n">
        <v>305000</v>
      </c>
      <c r="D10" s="7" t="n">
        <v>392000</v>
      </c>
    </row>
    <row r="11" customFormat="false" ht="18.75" hidden="false" customHeight="true" outlineLevel="0" collapsed="false">
      <c r="B11" s="6" t="s">
        <v>9</v>
      </c>
      <c r="C11" s="7" t="n">
        <v>59500</v>
      </c>
      <c r="D11" s="7" t="n">
        <v>96000</v>
      </c>
    </row>
    <row r="12" customFormat="false" ht="18.75" hidden="false" customHeight="true" outlineLevel="0" collapsed="false">
      <c r="B12" s="6" t="s">
        <v>10</v>
      </c>
      <c r="C12" s="7" t="n">
        <v>208000</v>
      </c>
      <c r="D12" s="7" t="n">
        <v>241000</v>
      </c>
    </row>
    <row r="14" customFormat="false" ht="24" hidden="false" customHeight="true" outlineLevel="0" collapsed="false">
      <c r="B14" s="9" t="s">
        <v>11</v>
      </c>
    </row>
    <row r="15" customFormat="false" ht="33.75" hidden="false" customHeight="true" outlineLevel="0" collapsed="false">
      <c r="B15" s="4" t="s">
        <v>12</v>
      </c>
      <c r="C15" s="5" t="s">
        <v>4</v>
      </c>
      <c r="D15" s="5" t="s">
        <v>5</v>
      </c>
      <c r="E15" s="5" t="s">
        <v>13</v>
      </c>
      <c r="F15" s="5" t="s">
        <v>14</v>
      </c>
    </row>
    <row r="16" customFormat="false" ht="34.5" hidden="false" customHeight="true" outlineLevel="0" collapsed="false">
      <c r="B16" s="8" t="s">
        <v>15</v>
      </c>
      <c r="C16" s="10" t="n">
        <f aca="false">IF(OR(C11="",C9="",C9=0),"",C11/C9*365)</f>
        <v>30.1422623178348</v>
      </c>
      <c r="D16" s="10" t="n">
        <f aca="false">IF(OR(D11="",D9="",D9=0),"",D11/D9*365)</f>
        <v>37.9220779220779</v>
      </c>
      <c r="E16" s="10" t="n">
        <f aca="false">IF(OR(C16="",D16=""),"",D16-C16)</f>
        <v>7.77981560424309</v>
      </c>
      <c r="F16" s="11" t="n">
        <f aca="false">IF(OR(E16="",D23=""),"",ROUND(E16,0)*D23)</f>
        <v>20252.0547945205</v>
      </c>
    </row>
    <row r="17" customFormat="false" ht="34.5" hidden="false" customHeight="true" outlineLevel="0" collapsed="false">
      <c r="B17" s="8" t="s">
        <v>16</v>
      </c>
      <c r="C17" s="10" t="n">
        <f aca="false">IF(OR(C10="",C8="",C8=0),"",C10/C8*365)</f>
        <v>84.9809160305344</v>
      </c>
      <c r="D17" s="10" t="n">
        <f aca="false">IF(OR(D10="",D8="",D8=0),"",D10/D8*365)</f>
        <v>85.1666666666667</v>
      </c>
      <c r="E17" s="10" t="n">
        <f aca="false">IF(OR(C17="",D17=""),"",D17-C17)</f>
        <v>0.185750636132326</v>
      </c>
      <c r="F17" s="11" t="n">
        <f aca="false">IF(OR(E17="",D22=""),"",ROUND(E17,0)*D22)</f>
        <v>0</v>
      </c>
    </row>
    <row r="18" customFormat="false" ht="34.5" hidden="false" customHeight="true" outlineLevel="0" collapsed="false">
      <c r="B18" s="8" t="s">
        <v>17</v>
      </c>
      <c r="C18" s="10" t="n">
        <f aca="false">IF(OR(C12="",C9="",C9=0),"",C12/C9*365)</f>
        <v>105.371269951423</v>
      </c>
      <c r="D18" s="10" t="n">
        <f aca="false">IF(OR(D12="",D9="",D9=0),"",D12/D9*365)</f>
        <v>95.2002164502165</v>
      </c>
      <c r="E18" s="10" t="n">
        <f aca="false">IF(OR(C18="",D18=""),"",C18-D18)</f>
        <v>10.1710535012062</v>
      </c>
      <c r="F18" s="11" t="n">
        <f aca="false">IF(OR(E18="",D23=""),"",ROUND(E18,0)*D23)</f>
        <v>25315.0684931507</v>
      </c>
    </row>
    <row r="19" customFormat="false" ht="34.5" hidden="false" customHeight="true" outlineLevel="0" collapsed="false">
      <c r="B19" s="12" t="s">
        <v>18</v>
      </c>
      <c r="C19" s="13" t="n">
        <f aca="false">IF(OR(C16="",C17="",C18=""),"",C16+C17-C18)</f>
        <v>9.75190839694655</v>
      </c>
      <c r="D19" s="13" t="n">
        <f aca="false">IF(OR(D16="",D17="",D18=""),"",D16+D17-D18)</f>
        <v>27.8885281385281</v>
      </c>
      <c r="E19" s="13" t="n">
        <f aca="false">IF(OR(C19="",D19=""),"",D19-C19)</f>
        <v>18.1366197415816</v>
      </c>
      <c r="F19" s="14" t="n">
        <f aca="false">IF(COUNT(F16:F18)=0,"",SUM(F16:F18))</f>
        <v>45567.1232876712</v>
      </c>
    </row>
    <row r="21" customFormat="false" ht="30" hidden="false" customHeight="true" outlineLevel="0" collapsed="false">
      <c r="B21" s="4" t="s">
        <v>19</v>
      </c>
      <c r="C21" s="5" t="s">
        <v>4</v>
      </c>
      <c r="D21" s="5" t="s">
        <v>5</v>
      </c>
    </row>
    <row r="22" customFormat="false" ht="34.5" hidden="false" customHeight="true" outlineLevel="0" collapsed="false">
      <c r="B22" s="8" t="s">
        <v>20</v>
      </c>
      <c r="C22" s="11" t="n">
        <f aca="false">IF(C8="","",C8/365)</f>
        <v>3589.04109589041</v>
      </c>
      <c r="D22" s="11" t="n">
        <f aca="false">IF(D8="","",D8/365)</f>
        <v>4602.7397260274</v>
      </c>
    </row>
    <row r="23" customFormat="false" ht="34.5" hidden="false" customHeight="true" outlineLevel="0" collapsed="false">
      <c r="B23" s="8" t="s">
        <v>21</v>
      </c>
      <c r="C23" s="11" t="n">
        <f aca="false">IF(C9="","",C9/365)</f>
        <v>1973.97260273973</v>
      </c>
      <c r="D23" s="11" t="n">
        <f aca="false">IF(D9="","",D9/365)</f>
        <v>2531.50684931507</v>
      </c>
    </row>
    <row r="25" customFormat="false" ht="30" hidden="false" customHeight="true" outlineLevel="0" collapsed="false">
      <c r="B25" s="4" t="s">
        <v>22</v>
      </c>
      <c r="C25" s="5" t="s">
        <v>4</v>
      </c>
      <c r="D25" s="5" t="s">
        <v>5</v>
      </c>
    </row>
    <row r="26" customFormat="false" ht="19.5" hidden="false" customHeight="true" outlineLevel="0" collapsed="false">
      <c r="B26" s="15" t="s">
        <v>23</v>
      </c>
      <c r="C26" s="16" t="n">
        <f aca="false">IF(COUNT(C10,C11,C12)=0,"",N(C10)+N(C11)-N(C12))</f>
        <v>156500</v>
      </c>
      <c r="D26" s="16" t="n">
        <f aca="false">IF(COUNT(D10,D11,D12)=0,"",N(D10)+N(D11)-N(D12))</f>
        <v>247000</v>
      </c>
    </row>
    <row r="27" customFormat="false" ht="34.5" hidden="false" customHeight="true" outlineLevel="0" collapsed="false">
      <c r="B27" s="8" t="s">
        <v>24</v>
      </c>
      <c r="C27" s="17" t="n">
        <f aca="false">IF(OR(C26="",C8="",C8=0),"",C26/C8)</f>
        <v>0.119465648854962</v>
      </c>
      <c r="D27" s="17" t="n">
        <f aca="false">IF(OR(D26="",D8="",D8=0),"",D26/D8)</f>
        <v>0.14702380952381</v>
      </c>
    </row>
    <row r="29" customFormat="false" ht="24" hidden="false" customHeight="true" outlineLevel="0" collapsed="false">
      <c r="B29" s="9" t="s">
        <v>25</v>
      </c>
    </row>
    <row r="30" customFormat="false" ht="30" hidden="false" customHeight="true" outlineLevel="0" collapsed="false">
      <c r="B30" s="4" t="s">
        <v>26</v>
      </c>
      <c r="C30" s="5" t="s">
        <v>27</v>
      </c>
      <c r="D30" s="5" t="s">
        <v>28</v>
      </c>
    </row>
    <row r="31" customFormat="false" ht="18.75" hidden="false" customHeight="true" outlineLevel="0" collapsed="false">
      <c r="B31" s="6" t="s">
        <v>29</v>
      </c>
      <c r="C31" s="18" t="n">
        <v>10</v>
      </c>
      <c r="D31" s="11" t="n">
        <f aca="false">IF(OR(C31="",D22=""),"",C31*D22)</f>
        <v>46027.397260274</v>
      </c>
    </row>
    <row r="32" customFormat="false" ht="18.75" hidden="false" customHeight="true" outlineLevel="0" collapsed="false">
      <c r="B32" s="6" t="s">
        <v>30</v>
      </c>
      <c r="C32" s="18" t="n">
        <v>8</v>
      </c>
      <c r="D32" s="11" t="n">
        <f aca="false">IF(OR(C32="",D23=""),"",C32*D23)</f>
        <v>20252.0547945205</v>
      </c>
    </row>
    <row r="33" customFormat="false" ht="34.5" hidden="false" customHeight="true" outlineLevel="0" collapsed="false">
      <c r="B33" s="8" t="s">
        <v>31</v>
      </c>
      <c r="C33" s="18" t="n">
        <v>10</v>
      </c>
      <c r="D33" s="11" t="n">
        <f aca="false">IF(OR(C33="",D23=""),"",C33*D23)</f>
        <v>25315.0684931507</v>
      </c>
    </row>
    <row r="34" customFormat="false" ht="19.5" hidden="false" customHeight="true" outlineLevel="0" collapsed="false">
      <c r="B34" s="19" t="s">
        <v>32</v>
      </c>
      <c r="C34" s="13" t="n">
        <f aca="false">IF(COUNT(C31:C33)=0,"",SUM(C31:C33))</f>
        <v>28</v>
      </c>
      <c r="D34" s="14" t="n">
        <f aca="false">IF(COUNT(D31:D33)=0,"",SUM(D31:D33))</f>
        <v>91594.5205479452</v>
      </c>
    </row>
    <row r="36" customFormat="false" ht="34.5" hidden="false" customHeight="true" outlineLevel="0" collapsed="false">
      <c r="B36" s="8" t="s">
        <v>33</v>
      </c>
      <c r="C36" s="20" t="n">
        <v>6</v>
      </c>
    </row>
    <row r="37" customFormat="false" ht="34.5" hidden="false" customHeight="true" outlineLevel="0" collapsed="false">
      <c r="B37" s="21" t="s">
        <v>34</v>
      </c>
      <c r="C37" s="16" t="n">
        <f aca="false">IF(OR(F19="",C36=""),"",F19*C36/100)</f>
        <v>2734.02739726027</v>
      </c>
    </row>
    <row r="39" customFormat="false" ht="15" hidden="false" customHeight="true" outlineLevel="0" collapsed="false">
      <c r="B39" s="22" t="s">
        <v>35</v>
      </c>
      <c r="C39" s="22" t="s">
        <v>36</v>
      </c>
      <c r="D39" s="22" t="s">
        <v>37</v>
      </c>
      <c r="E39" s="23" t="s">
        <v>38</v>
      </c>
      <c r="F39" s="23"/>
    </row>
    <row r="40" customFormat="false" ht="30" hidden="false" customHeight="true" outlineLevel="0" collapsed="false">
      <c r="B40" s="24" t="n">
        <f aca="false">IF(D19="","",D19)</f>
        <v>27.8885281385281</v>
      </c>
      <c r="C40" s="25" t="n">
        <f aca="false">IF(E19="","",E19)</f>
        <v>18.1366197415816</v>
      </c>
      <c r="D40" s="26" t="n">
        <f aca="false">IF(F19="","",F19)</f>
        <v>45567.1232876712</v>
      </c>
      <c r="E40" s="27" t="n">
        <f aca="false">IF(D34="","",D34)</f>
        <v>91594.5205479452</v>
      </c>
      <c r="F40" s="27"/>
    </row>
  </sheetData>
  <sheetProtection sheet="true"/>
  <mergeCells count="3">
    <mergeCell ref="B4:F4"/>
    <mergeCell ref="E39:F39"/>
    <mergeCell ref="E40:F40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29" t="s">
        <v>40</v>
      </c>
    </row>
    <row r="5" customFormat="false" ht="24" hidden="false" customHeight="true" outlineLevel="0" collapsed="false">
      <c r="B5" s="9" t="s">
        <v>41</v>
      </c>
    </row>
    <row r="6" customFormat="false" ht="75" hidden="false" customHeight="true" outlineLevel="0" collapsed="false">
      <c r="B6" s="30" t="s">
        <v>42</v>
      </c>
      <c r="C6" s="30"/>
    </row>
    <row r="8" customFormat="false" ht="24" hidden="false" customHeight="true" outlineLevel="0" collapsed="false">
      <c r="B8" s="9" t="s">
        <v>43</v>
      </c>
    </row>
    <row r="9" customFormat="false" ht="30" hidden="false" customHeight="true" outlineLevel="0" collapsed="false">
      <c r="B9" s="30" t="s">
        <v>44</v>
      </c>
      <c r="C9" s="30"/>
    </row>
    <row r="10" customFormat="false" ht="30" hidden="false" customHeight="true" outlineLevel="0" collapsed="false">
      <c r="B10" s="30" t="s">
        <v>45</v>
      </c>
      <c r="C10" s="30"/>
    </row>
    <row r="11" customFormat="false" ht="30" hidden="false" customHeight="true" outlineLevel="0" collapsed="false">
      <c r="B11" s="30" t="s">
        <v>46</v>
      </c>
      <c r="C11" s="30"/>
    </row>
    <row r="12" customFormat="false" ht="15.75" hidden="false" customHeight="true" outlineLevel="0" collapsed="false">
      <c r="B12" s="30" t="s">
        <v>47</v>
      </c>
      <c r="C12" s="30"/>
    </row>
    <row r="14" customFormat="false" ht="24" hidden="false" customHeight="true" outlineLevel="0" collapsed="false">
      <c r="B14" s="9" t="s">
        <v>48</v>
      </c>
    </row>
    <row r="15" customFormat="false" ht="30" hidden="false" customHeight="true" outlineLevel="0" collapsed="false">
      <c r="B15" s="30" t="s">
        <v>49</v>
      </c>
      <c r="C15" s="30"/>
    </row>
    <row r="16" customFormat="false" ht="45" hidden="false" customHeight="true" outlineLevel="0" collapsed="false">
      <c r="B16" s="30" t="s">
        <v>50</v>
      </c>
      <c r="C16" s="30"/>
    </row>
    <row r="17" customFormat="false" ht="30" hidden="false" customHeight="true" outlineLevel="0" collapsed="false">
      <c r="B17" s="30" t="s">
        <v>51</v>
      </c>
      <c r="C17" s="30"/>
    </row>
    <row r="18" customFormat="false" ht="30" hidden="false" customHeight="true" outlineLevel="0" collapsed="false">
      <c r="B18" s="30" t="s">
        <v>52</v>
      </c>
      <c r="C18" s="30"/>
    </row>
    <row r="19" customFormat="false" ht="30" hidden="false" customHeight="true" outlineLevel="0" collapsed="false">
      <c r="B19" s="30" t="s">
        <v>53</v>
      </c>
      <c r="C19" s="30"/>
    </row>
    <row r="21" customFormat="false" ht="24" hidden="false" customHeight="true" outlineLevel="0" collapsed="false">
      <c r="B21" s="9" t="s">
        <v>54</v>
      </c>
    </row>
    <row r="22" customFormat="false" ht="30" hidden="false" customHeight="true" outlineLevel="0" collapsed="false">
      <c r="B22" s="30" t="s">
        <v>55</v>
      </c>
      <c r="C22" s="30"/>
    </row>
    <row r="23" customFormat="false" ht="45" hidden="false" customHeight="true" outlineLevel="0" collapsed="false">
      <c r="B23" s="30" t="s">
        <v>56</v>
      </c>
      <c r="C23" s="30"/>
    </row>
    <row r="24" customFormat="false" ht="30" hidden="false" customHeight="true" outlineLevel="0" collapsed="false">
      <c r="B24" s="30" t="s">
        <v>57</v>
      </c>
      <c r="C24" s="30"/>
    </row>
    <row r="25" customFormat="false" ht="30" hidden="false" customHeight="true" outlineLevel="0" collapsed="false">
      <c r="B25" s="30" t="s">
        <v>58</v>
      </c>
      <c r="C25" s="30"/>
    </row>
    <row r="27" customFormat="false" ht="24" hidden="false" customHeight="true" outlineLevel="0" collapsed="false">
      <c r="B27" s="31" t="s">
        <v>59</v>
      </c>
    </row>
    <row r="28" customFormat="false" ht="90" hidden="false" customHeight="true" outlineLevel="0" collapsed="false">
      <c r="B28" s="32" t="s">
        <v>60</v>
      </c>
      <c r="C28" s="32"/>
    </row>
    <row r="30" customFormat="false" ht="24" hidden="false" customHeight="true" outlineLevel="0" collapsed="false">
      <c r="B30" s="9" t="s">
        <v>61</v>
      </c>
    </row>
    <row r="31" customFormat="false" ht="19.5" hidden="false" customHeight="true" outlineLevel="0" collapsed="false">
      <c r="B31" s="33" t="s">
        <v>62</v>
      </c>
      <c r="C31" s="33"/>
    </row>
    <row r="32" customFormat="false" ht="19.5" hidden="false" customHeight="true" outlineLevel="0" collapsed="false">
      <c r="B32" s="34" t="s">
        <v>63</v>
      </c>
      <c r="C32" s="34"/>
    </row>
    <row r="33" customFormat="false" ht="19.5" hidden="false" customHeight="true" outlineLevel="0" collapsed="false">
      <c r="B33" s="35" t="s">
        <v>64</v>
      </c>
      <c r="C33" s="35"/>
    </row>
  </sheetData>
  <sheetProtection sheet="true"/>
  <mergeCells count="18">
    <mergeCell ref="B6:C6"/>
    <mergeCell ref="B9:C9"/>
    <mergeCell ref="B10:C10"/>
    <mergeCell ref="B11:C11"/>
    <mergeCell ref="B12:C12"/>
    <mergeCell ref="B15:C15"/>
    <mergeCell ref="B16:C16"/>
    <mergeCell ref="B17:C17"/>
    <mergeCell ref="B18:C18"/>
    <mergeCell ref="B19:C19"/>
    <mergeCell ref="B22:C22"/>
    <mergeCell ref="B23:C23"/>
    <mergeCell ref="B24:C24"/>
    <mergeCell ref="B25:C25"/>
    <mergeCell ref="B28:C28"/>
    <mergeCell ref="B31:C31"/>
    <mergeCell ref="B32:C32"/>
    <mergeCell ref="B33:C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2026-09-10T12:23:58Z</dcterms:created>
  <dc:creator>openpyxl</dc:creator>
  <dc:description/>
  <dc:language>en-US</dc:language>
  <cp:lastModifiedBy/>
  <dcterms:modified xsi:type="dcterms:W3CDTF">2026-09-10T12:23:58Z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