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tilla" sheetId="1" state="visible" r:id="rId3"/>
    <sheet name="Ejemplo" sheetId="2" state="visible" r:id="rId4"/>
    <sheet name="Cómo se us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<sst xmlns="http://schemas.openxmlformats.org/spreadsheetml/2006/main" count="122" uniqueCount="72">
  <si>
    <t xml:space="preserve">Calculadora de NOF y coste de crecer</t>
  </si>
  <si>
    <t xml:space="preserve">Metes clientes, existencias, proveedores y ventas de dos cierres y la hoja te dice cuánta caja te pide cada euro nuevo de facturación, y cuánta de esa caja se fue por crecer y cuánta por descuido.</t>
  </si>
  <si>
    <t xml:space="preserve">   Escribes tú en las celdas azules.   ·   Lo gris lo calcula la hoja sola.   ·   Capítulo 11 · plantilla 11.1 de 44   ·   El detalle, en la hoja «Cómo se usa».</t>
  </si>
  <si>
    <t xml:space="preserve">Las cuatro cifras de los dos cierres</t>
  </si>
  <si>
    <t xml:space="preserve">Cierre anterior</t>
  </si>
  <si>
    <t xml:space="preserve">Cierre de este año</t>
  </si>
  <si>
    <t xml:space="preserve">Ha cambiado</t>
  </si>
  <si>
    <t xml:space="preserve">Clientes pendientes de cobro</t>
  </si>
  <si>
    <t xml:space="preserve">Existencias de material</t>
  </si>
  <si>
    <t xml:space="preserve">Proveedores   ·   restan, te prestan ellos</t>
  </si>
  <si>
    <t xml:space="preserve">Ventas del año</t>
  </si>
  <si>
    <t xml:space="preserve">NOF   ·   clientes más existencias menos proveedores</t>
  </si>
  <si>
    <t xml:space="preserve">Lo que eso pesa sobre tu tamaño</t>
  </si>
  <si>
    <t xml:space="preserve">NOF sobre las ventas de ese año</t>
  </si>
  <si>
    <t xml:space="preserve">Días de venta que tienes aparcados</t>
  </si>
  <si>
    <t xml:space="preserve">Lo que han crecido tus ventas</t>
  </si>
  <si>
    <t xml:space="preserve">DE DÓNDE SALEN ESOS EUROS: VOLUMEN Y DETERIORO</t>
  </si>
  <si>
    <t xml:space="preserve">La descomposición, pieza a pieza</t>
  </si>
  <si>
    <t xml:space="preserve">Euros</t>
  </si>
  <si>
    <t xml:space="preserve">NOF del cierre anterior   ·   el punto de partida</t>
  </si>
  <si>
    <t xml:space="preserve">Por volumen   ·   inevitable, es el precio de ser más grande</t>
  </si>
  <si>
    <t xml:space="preserve">Por deterioro   ·   evitable, son plazos que han empeorado</t>
  </si>
  <si>
    <t xml:space="preserve">NOF de este cierre   ·   el punto de llegada</t>
  </si>
  <si>
    <t xml:space="preserve">Lo que te ha costado crecer</t>
  </si>
  <si>
    <t xml:space="preserve">En euros</t>
  </si>
  <si>
    <t xml:space="preserve">Por cada euro nuevo</t>
  </si>
  <si>
    <t xml:space="preserve">Facturación que has añadido este año</t>
  </si>
  <si>
    <t xml:space="preserve">Caja que se ha tragado el crecimiento</t>
  </si>
  <si>
    <t xml:space="preserve">De eso, lo que era inevitable</t>
  </si>
  <si>
    <t xml:space="preserve">De eso, lo que se fue en plazos</t>
  </si>
  <si>
    <t xml:space="preserve">Con los plazos de hoy, cada euro nuevo te pedirá</t>
  </si>
  <si>
    <t xml:space="preserve">LO QUE TE COSTARÍA EL AÑO QUE VIENE</t>
  </si>
  <si>
    <t xml:space="preserve">Lo que tienes hoy en el banco</t>
  </si>
  <si>
    <t xml:space="preserve">Si el año que viene creces…</t>
  </si>
  <si>
    <t xml:space="preserve">Escribe 15 si es el 15 %</t>
  </si>
  <si>
    <t xml:space="preserve">Venta que añades</t>
  </si>
  <si>
    <t xml:space="preserve">Caja que te pide</t>
  </si>
  <si>
    <t xml:space="preserve">Te quedaría en el banco</t>
  </si>
  <si>
    <t xml:space="preserve">Un año tranquilo</t>
  </si>
  <si>
    <t xml:space="preserve">El crecimiento que tienes en la cabeza</t>
  </si>
  <si>
    <t xml:space="preserve">Un año muy bueno</t>
  </si>
  <si>
    <t xml:space="preserve">Lo que tendrías que pedir: circulante más los días perdidos</t>
  </si>
  <si>
    <t xml:space="preserve">NOF DE ESTE CIERRE</t>
  </si>
  <si>
    <t xml:space="preserve">LO QUE SE TRAGÓ EL CRECIMIENTO</t>
  </si>
  <si>
    <t xml:space="preserve">CAJA POR CADA EURO NUEVO</t>
  </si>
  <si>
    <t xml:space="preserve">LO QUE TE PEDIRÁ CADA EURO FUTURO</t>
  </si>
  <si>
    <t xml:space="preserve">   EJEMPLO RESUELTO   ·   Los números son los del libro. Para trabajar con los tuyos, usa la hoja «Plantilla».</t>
  </si>
  <si>
    <t xml:space="preserve">Capítulo 11 · plantilla 11.1 de 44 · «Facturas mucho y no ganas dinero»</t>
  </si>
  <si>
    <t xml:space="preserve">PARA QUÉ SIRVE</t>
  </si>
  <si>
    <t xml:space="preserve">Para saber cuánta caja te pide cada euro nuevo de facturación antes de facturarlo. Se llama NOF, necesidades operativas de fondos, y es el dinero que tu empresa tiene inmovilizado sólo por funcionar: clientes más existencias menos proveedores. No es un gasto, no aparece en la cuenta de resultados y el balance nunca hace esa resta. Crece contigo, y hay que financiarlo antes de cobrar el primer euro del crecimiento.</t>
  </si>
  <si>
    <t xml:space="preserve">QUÉ NECESITAS TENER A MANO</t>
  </si>
  <si>
    <t xml:space="preserve">Los dos últimos balances de cierre. De cada uno, tres líneas: clientes pendientes de cobro, existencias de material y proveedores.</t>
  </si>
  <si>
    <t xml:space="preserve">Las ventas de esos dos mismos años.</t>
  </si>
  <si>
    <t xml:space="preserve">El saldo que tienes hoy en el banco, para ver si el crecimiento que te planteas cabe dentro.</t>
  </si>
  <si>
    <t xml:space="preserve">Nada más. Son ocho cifras y están todas en papeles que ya tienes en el cajón.</t>
  </si>
  <si>
    <t xml:space="preserve">CÓMO SE RELLENA</t>
  </si>
  <si>
    <t xml:space="preserve">Rellena las cuatro filas de los dos cierres. La hoja hace la resta dos veces y te da tus NOF de cada año y lo que han subido.</t>
  </si>
  <si>
    <t xml:space="preserve">Mira la descomposición. La hoja parte esa subida en dos: lo que subió porque vendes más, que es inevitable, y lo que subió porque los plazos empeoraron, que no lo es.</t>
  </si>
  <si>
    <t xml:space="preserve">Baja a la tabla del precio del crecimiento. Ahí tienes los céntimos de caja que te ha costado cada euro nuevo, y los que te va a costar el año que viene con los plazos que tienes hoy.</t>
  </si>
  <si>
    <t xml:space="preserve">En el último bloque escribe los porcentajes de crecimiento que te planteas. La hoja te dice cuánta caja pide cada escenario y cuánto te quedaría en el banco después.</t>
  </si>
  <si>
    <t xml:space="preserve">Lleva a la oficina bancaria la última cifra: circulante adicional del crecimiento más el margen para recuperar los días que perdiste.</t>
  </si>
  <si>
    <t xml:space="preserve">QUÉ TE ESTÁ DICIENDO</t>
  </si>
  <si>
    <t xml:space="preserve">El porcentaje de NOF sobre ventas, y su tendencia. Si sube tres años seguidos, tu empresa necesita cada vez más caja para vender lo mismo. Es el aviso más barato que vas a recibir, y llega mucho antes que el problema en el banco.</t>
  </si>
  <si>
    <t xml:space="preserve">El tamaño de la barra del deterioro comparada con la del volumen. En la empresa del libro son casi iguales: la mitad del dinero que se tragó el crecimiento no la causó el crecimiento, la causó dejar de mirar los plazos durante un año muy ocupado.</t>
  </si>
  <si>
    <t xml:space="preserve">Los céntimos de caja por euro nuevo. Es el único dato con el que se pide bien una financiación: no es «necesito cincuenta mil», es «cada euro de crecimiento me pide quince céntimos y voy a crecer un quince por ciento».</t>
  </si>
  <si>
    <t xml:space="preserve">La columna de lo que te quedaría en el banco. Si sale en rojo, ese crecimiento no lo puedes pagar con lo que tienes, y eso se sabe en enero, no en junio.</t>
  </si>
  <si>
    <t xml:space="preserve">OJO CON ESTO</t>
  </si>
  <si>
    <t xml:space="preserve">La parte del deterioro no se financia: se corrige. Pedir una póliza para tapar días que has perdido es pagar intereses todos los años por no haber mirado. Sepáralas siempre, porque son dos conversaciones distintas: una es con el banco y la otra es con tu almacén y con tu administración. Y cuidado con el signo de los proveedores: que suban es bueno para tu caja, porque te están prestando más. El problema aparece cuando suben mucho menos que tus compras.</t>
  </si>
  <si>
    <t xml:space="preserve">LOS COLORES</t>
  </si>
  <si>
    <t xml:space="preserve">   Azul claro con borde a la izquierda: aquí escribes tú.</t>
  </si>
  <si>
    <t xml:space="preserve">   Gris: lo calcula la hoja sola. No lo toques.</t>
  </si>
  <si>
    <t xml:space="preserve">   Verde, ámbar o rojo: la hoja te está avisando de algo.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</si>
</sst>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&quot; €&quot;;[RED]\-#,##0&quot; €&quot;"/>
    <numFmt numFmtId="166" formatCode="0.0\ %;[RED]\-0.0\ %"/>
    <numFmt numFmtId="167" formatCode="0&quot; días&quot;;[RED]\-0&quot; días&quot;"/>
    <numFmt numFmtId="168" formatCode="#,##0.00&quot; €&quot;;[RED]\-#,##0.00&quot; €&quot;"/>
    <numFmt numFmtId="169" formatCode="0&quot; %&quot;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284F"/>
      <name val="Calibri"/>
      <family val="0"/>
      <charset val="1"/>
    </font>
    <font>
      <sz val="10.5"/>
      <color rgb="FF4C5462"/>
      <name val="Calibri"/>
      <family val="0"/>
      <charset val="1"/>
    </font>
    <font>
      <sz val="9.5"/>
      <color rgb="FF12284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.5"/>
      <color rgb="FF12161D"/>
      <name val="Calibri"/>
      <family val="0"/>
      <charset val="1"/>
    </font>
    <font>
      <sz val="11"/>
      <color rgb="FF12284F"/>
      <name val="Calibri"/>
      <family val="0"/>
      <charset val="1"/>
    </font>
    <font>
      <sz val="11"/>
      <color rgb="FF4C5462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1"/>
      <color rgb="FF12284F"/>
      <name val="Calibri"/>
      <family val="0"/>
      <charset val="1"/>
    </font>
    <font>
      <b val="true"/>
      <sz val="9.5"/>
      <color rgb="FF1F4FD8"/>
      <name val="Calibri"/>
      <family val="0"/>
      <charset val="1"/>
    </font>
    <font>
      <b val="true"/>
      <sz val="9"/>
      <color rgb="FF78808F"/>
      <name val="Calibri"/>
      <family val="0"/>
      <charset val="1"/>
    </font>
    <font>
      <b val="true"/>
      <sz val="17"/>
      <color rgb="FF12284F"/>
      <name val="Calibri"/>
      <family val="0"/>
      <charset val="1"/>
    </font>
    <font>
      <b val="true"/>
      <sz val="15"/>
      <color rgb="FFC0392B"/>
      <name val="Calibri"/>
      <family val="0"/>
      <charset val="1"/>
    </font>
    <font>
      <b val="true"/>
      <sz val="15"/>
      <color rgb="FF12284F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9.5"/>
      <color rgb="FFFFFFFF"/>
      <name val="Calibri"/>
      <family val="0"/>
      <charset val="1"/>
    </font>
    <font>
      <sz val="10"/>
      <color rgb="FF78808F"/>
      <name val="Calibri"/>
      <family val="0"/>
      <charset val="1"/>
    </font>
    <font>
      <b val="true"/>
      <sz val="9.5"/>
      <color rgb="FFC0392B"/>
      <name val="Calibri"/>
      <family val="0"/>
      <charset val="1"/>
    </font>
    <font>
      <sz val="10.5"/>
      <color rgb="FFC0392B"/>
      <name val="Calibri"/>
      <family val="0"/>
      <charset val="1"/>
    </font>
    <font>
      <sz val="10"/>
      <color rgb="FF12284F"/>
      <name val="Calibri"/>
      <family val="0"/>
      <charset val="1"/>
    </font>
    <font>
      <sz val="10"/>
      <color rgb="FF4C5462"/>
      <name val="Calibri"/>
      <family val="0"/>
      <charset val="1"/>
    </font>
    <font>
      <sz val="10"/>
      <color rgb="FF1B6349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E8F0FE"/>
        <bgColor rgb="FFE9ECF1"/>
      </patternFill>
    </fill>
    <fill>
      <patternFill patternType="solid">
        <fgColor rgb="FF12284F"/>
        <bgColor rgb="FF07142B"/>
      </patternFill>
    </fill>
    <fill>
      <patternFill patternType="solid">
        <fgColor rgb="FFF1F3F6"/>
        <bgColor rgb="FFE8F0FE"/>
      </patternFill>
    </fill>
    <fill>
      <patternFill patternType="solid">
        <fgColor rgb="FF1B6349"/>
        <bgColor rgb="FF4C5462"/>
      </patternFill>
    </fill>
    <fill>
      <patternFill patternType="solid">
        <fgColor rgb="FFFCE9E6"/>
        <bgColor rgb="FFF1F3F6"/>
      </patternFill>
    </fill>
    <fill>
      <patternFill patternType="solid">
        <fgColor rgb="FFE6F4EE"/>
        <bgColor rgb="FFE8F0FE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>
        <color rgb="FF6C8FD8"/>
      </left>
      <right/>
      <top style="thin">
        <color rgb="FF6C8FD8"/>
      </top>
      <bottom style="thin">
        <color rgb="FF6C8FD8"/>
      </bottom>
      <diagonal/>
    </border>
    <border diagonalUp="false" diagonalDown="false">
      <left/>
      <right/>
      <top/>
      <bottom style="thin">
        <color rgb="FF07142B"/>
      </bottom>
      <diagonal/>
    </border>
    <border diagonalUp="false" diagonalDown="false">
      <left/>
      <right/>
      <top/>
      <bottom style="thin">
        <color rgb="FFE9ECF1"/>
      </bottom>
      <diagonal/>
    </border>
    <border diagonalUp="false" diagonalDown="false">
      <left style="medium">
        <color rgb="FF6C8FD8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 style="thin">
        <color rgb="FFE9ECF1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/>
      <right/>
      <top/>
      <bottom style="thin">
        <color rgb="FFD8DCE4"/>
      </bottom>
      <diagonal/>
    </border>
    <border diagonalUp="false" diagonalDown="false">
      <left style="thin">
        <color rgb="FFD8DCE4"/>
      </left>
      <right style="thin">
        <color rgb="FFD8DCE4"/>
      </right>
      <top style="thin">
        <color rgb="FFD8DCE4"/>
      </top>
      <bottom/>
      <diagonal/>
    </border>
    <border diagonalUp="false" diagonalDown="false">
      <left style="thin">
        <color rgb="FFD8DCE4"/>
      </left>
      <right/>
      <top style="thin">
        <color rgb="FFD8DCE4"/>
      </top>
      <bottom/>
      <diagonal/>
    </border>
    <border diagonalUp="false" diagonalDown="false">
      <left style="thin">
        <color rgb="FFD8DCE4"/>
      </left>
      <right style="thin">
        <color rgb="FFD8DCE4"/>
      </right>
      <top/>
      <bottom style="thin">
        <color rgb="FFD8DCE4"/>
      </bottom>
      <diagonal/>
    </border>
    <border diagonalUp="false" diagonalDown="false">
      <left style="thin">
        <color rgb="FFD8DCE4"/>
      </left>
      <right/>
      <top/>
      <bottom style="thin">
        <color rgb="FFD8DC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5" fontId="10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3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2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3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3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3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3" fillId="0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5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4" fillId="6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Calibri"/>
        <charset val="1"/>
        <family val="0"/>
        <b val="1"/>
        <color rgb="FF1B6349"/>
      </font>
      <fill>
        <patternFill>
          <bgColor rgb="FFE6F4EE"/>
        </patternFill>
      </fill>
    </dxf>
    <dxf>
      <font>
        <name val="Calibri"/>
        <charset val="1"/>
        <family val="0"/>
        <b val="1"/>
        <color rgb="FFC0392B"/>
      </font>
      <fill>
        <patternFill>
          <bgColor rgb="FFFCE9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7142B"/>
      <rgbColor rgb="FF808000"/>
      <rgbColor rgb="FF800080"/>
      <rgbColor rgb="FF1B6349"/>
      <rgbColor rgb="FFD9D9D9"/>
      <rgbColor rgb="FF78808F"/>
      <rgbColor rgb="FF6C8FD8"/>
      <rgbColor rgb="FF993366"/>
      <rgbColor rgb="FFF1F3F6"/>
      <rgbColor rgb="FFE6F4EE"/>
      <rgbColor rgb="FF660066"/>
      <rgbColor rgb="FFFF8080"/>
      <rgbColor rgb="FF0066CC"/>
      <rgbColor rgb="FFD8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0FE"/>
      <rgbColor rgb="FFE9ECF1"/>
      <rgbColor rgb="FFFCE9E6"/>
      <rgbColor rgb="FF99CCFF"/>
      <rgbColor rgb="FFFF99CC"/>
      <rgbColor rgb="FFCC99FF"/>
      <rgbColor rgb="FFFFCC99"/>
      <rgbColor rgb="FF1F4FD8"/>
      <rgbColor rgb="FF33CCCC"/>
      <rgbColor rgb="FF99CC00"/>
      <rgbColor rgb="FFFFCC00"/>
      <rgbColor rgb="FFFF9900"/>
      <rgbColor rgb="FFFF6600"/>
      <rgbColor rgb="FF4C5462"/>
      <rgbColor rgb="FF878787"/>
      <rgbColor rgb="FF12284F"/>
      <rgbColor rgb="FF4F81BD"/>
      <rgbColor rgb="FF12161D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De dónde sale el dinero que se tragó el crecimiento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Plantilla!C20</c:f>
              <c:strCache>
                <c:ptCount val="1"/>
                <c:pt idx="0">
                  <c:v>Euros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Plantilla!$B$21:$B$24</c:f>
              <c:strCache>
                <c:ptCount val="4"/>
                <c:pt idx="0">
                  <c:v>NOF del cierre anterior   ·   el punto de partida</c:v>
                </c:pt>
                <c:pt idx="1">
                  <c:v>Por volumen   ·   inevitable, es el precio de ser más grande</c:v>
                </c:pt>
                <c:pt idx="2">
                  <c:v>Por deterioro   ·   evitable, son plazos que han empeorado</c:v>
                </c:pt>
                <c:pt idx="3">
                  <c:v>NOF de este cierre   ·   el punto de llegada</c:v>
                </c:pt>
              </c:strCache>
            </c:strRef>
          </c:cat>
          <c:val>
            <c:numRef>
              <c:f>Plantilla!$C$21:$C$24</c:f>
              <c:numCache>
                <c:formatCode>General</c:formatCode>
                <c:ptCount val="4"/>
              </c:numCache>
            </c:numRef>
          </c:val>
        </c:ser>
        <c:gapWidth val="150"/>
        <c:overlap val="0"/>
        <c:axId val="8958224"/>
        <c:axId val="13307337"/>
      </c:barChart>
      <c:catAx>
        <c:axId val="8958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3307337"/>
        <c:crosses val="autoZero"/>
        <c:auto val="1"/>
        <c:lblAlgn val="ctr"/>
        <c:lblOffset val="100"/>
        <c:noMultiLvlLbl val="0"/>
      </c:catAx>
      <c:valAx>
        <c:axId val="1330733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95822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De dónde sale el dinero que se tragó el crecimiento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Ejemplo!C20</c:f>
              <c:strCache>
                <c:ptCount val="1"/>
                <c:pt idx="0">
                  <c:v>Euros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Ejemplo!$B$21:$B$24</c:f>
              <c:strCache>
                <c:ptCount val="4"/>
                <c:pt idx="0">
                  <c:v>NOF del cierre anterior   ·   el punto de partida</c:v>
                </c:pt>
                <c:pt idx="1">
                  <c:v>Por volumen   ·   inevitable, es el precio de ser más grande</c:v>
                </c:pt>
                <c:pt idx="2">
                  <c:v>Por deterioro   ·   evitable, son plazos que han empeorado</c:v>
                </c:pt>
                <c:pt idx="3">
                  <c:v>NOF de este cierre   ·   el punto de llegada</c:v>
                </c:pt>
              </c:strCache>
            </c:strRef>
          </c:cat>
          <c:val>
            <c:numRef>
              <c:f>Ejemplo!$C$21:$C$24</c:f>
              <c:numCache>
                <c:formatCode>#,##0" €";[RED]\-#,##0" €"</c:formatCode>
                <c:ptCount val="4"/>
                <c:pt idx="0">
                  <c:v>156500</c:v>
                </c:pt>
                <c:pt idx="1">
                  <c:v>44202.2900763359</c:v>
                </c:pt>
                <c:pt idx="2">
                  <c:v>46297.7099236641</c:v>
                </c:pt>
                <c:pt idx="3">
                  <c:v>247000</c:v>
                </c:pt>
              </c:numCache>
            </c:numRef>
          </c:val>
        </c:ser>
        <c:gapWidth val="150"/>
        <c:overlap val="0"/>
        <c:axId val="43514456"/>
        <c:axId val="80431729"/>
      </c:barChart>
      <c:catAx>
        <c:axId val="43514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0431729"/>
        <c:crosses val="autoZero"/>
        <c:auto val="1"/>
        <c:lblAlgn val="ctr"/>
        <c:lblOffset val="100"/>
        <c:noMultiLvlLbl val="0"/>
      </c:catAx>
      <c:valAx>
        <c:axId val="80431729"/>
        <c:scaling>
          <c:orientation val="minMax"/>
        </c:scaling>
        <c:delete val="0"/>
        <c:axPos val="l"/>
        <c:numFmt formatCode="#,##0&quot; €&quot;;[RED]\-#,##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351445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44</xdr:row>
      <xdr:rowOff>0</xdr:rowOff>
    </xdr:from>
    <xdr:to>
      <xdr:col>6</xdr:col>
      <xdr:colOff>221400</xdr:colOff>
      <xdr:row>59</xdr:row>
      <xdr:rowOff>21960</xdr:rowOff>
    </xdr:to>
    <xdr:graphicFrame>
      <xdr:nvGraphicFramePr>
        <xdr:cNvPr id="0" name="Chart 1"/>
        <xdr:cNvGraphicFramePr/>
      </xdr:nvGraphicFramePr>
      <xdr:xfrm>
        <a:off x="154800" y="1251576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44</xdr:row>
      <xdr:rowOff>0</xdr:rowOff>
    </xdr:from>
    <xdr:to>
      <xdr:col>6</xdr:col>
      <xdr:colOff>221400</xdr:colOff>
      <xdr:row>59</xdr:row>
      <xdr:rowOff>21960</xdr:rowOff>
    </xdr:to>
    <xdr:graphicFrame>
      <xdr:nvGraphicFramePr>
        <xdr:cNvPr id="1" name="Chart 1"/>
        <xdr:cNvGraphicFramePr/>
      </xdr:nvGraphicFramePr>
      <xdr:xfrm>
        <a:off x="154800" y="1251576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38"/>
    <col collapsed="false" customWidth="true" hidden="false" outlineLevel="0" max="5" min="3" style="0" width="15"/>
    <col collapsed="false" customWidth="true" hidden="false" outlineLevel="0" max="6" min="6" style="0" width="16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" t="s">
        <v>2</v>
      </c>
      <c r="C4" s="3"/>
      <c r="D4" s="3"/>
      <c r="E4" s="3"/>
      <c r="F4" s="3"/>
    </row>
    <row r="5" customFormat="false" ht="9.75" hidden="false" customHeight="true" outlineLevel="0" collapsed="false"/>
    <row r="7" customFormat="false" ht="30" hidden="false" customHeight="true" outlineLevel="0" collapsed="false">
      <c r="B7" s="4" t="s">
        <v>3</v>
      </c>
      <c r="C7" s="5" t="s">
        <v>4</v>
      </c>
      <c r="D7" s="5" t="s">
        <v>5</v>
      </c>
      <c r="E7" s="5" t="s">
        <v>6</v>
      </c>
    </row>
    <row r="8" customFormat="false" ht="18.75" hidden="false" customHeight="true" outlineLevel="0" collapsed="false">
      <c r="B8" s="6" t="s">
        <v>7</v>
      </c>
      <c r="C8" s="7"/>
      <c r="D8" s="7"/>
      <c r="E8" s="8" t="str">
        <f aca="false">IF(OR(C8="",D8=""),"",D8-C8)</f>
        <v/>
      </c>
    </row>
    <row r="9" customFormat="false" ht="18.75" hidden="false" customHeight="true" outlineLevel="0" collapsed="false">
      <c r="B9" s="6" t="s">
        <v>8</v>
      </c>
      <c r="C9" s="7"/>
      <c r="D9" s="7"/>
      <c r="E9" s="8" t="str">
        <f aca="false">IF(OR(C9="",D9=""),"",D9-C9)</f>
        <v/>
      </c>
    </row>
    <row r="10" customFormat="false" ht="34.5" hidden="false" customHeight="true" outlineLevel="0" collapsed="false">
      <c r="B10" s="9" t="s">
        <v>9</v>
      </c>
      <c r="C10" s="7"/>
      <c r="D10" s="7"/>
      <c r="E10" s="8" t="str">
        <f aca="false">IF(OR(C10="",D10=""),"",D10-C10)</f>
        <v/>
      </c>
    </row>
    <row r="11" customFormat="false" ht="18.75" hidden="false" customHeight="true" outlineLevel="0" collapsed="false">
      <c r="B11" s="6" t="s">
        <v>10</v>
      </c>
      <c r="C11" s="7"/>
      <c r="D11" s="7"/>
      <c r="E11" s="8" t="str">
        <f aca="false">IF(OR(C11="",D11=""),"",D11-C11)</f>
        <v/>
      </c>
    </row>
    <row r="12" customFormat="false" ht="34.5" hidden="false" customHeight="true" outlineLevel="0" collapsed="false">
      <c r="B12" s="10" t="s">
        <v>11</v>
      </c>
      <c r="C12" s="11" t="str">
        <f aca="false">IF(COUNT(C8,C9,C10)=0,"",N(C8)+N(C9)-N(C10))</f>
        <v/>
      </c>
      <c r="D12" s="11" t="str">
        <f aca="false">IF(COUNT(D8,D9,D10)=0,"",N(D8)+N(D9)-N(D10))</f>
        <v/>
      </c>
      <c r="E12" s="11" t="str">
        <f aca="false">IF(OR(C12="",D12=""),"",D12-C12)</f>
        <v/>
      </c>
    </row>
    <row r="14" customFormat="false" ht="30" hidden="false" customHeight="true" outlineLevel="0" collapsed="false">
      <c r="B14" s="4" t="s">
        <v>12</v>
      </c>
      <c r="C14" s="5" t="s">
        <v>4</v>
      </c>
      <c r="D14" s="5" t="s">
        <v>5</v>
      </c>
    </row>
    <row r="15" customFormat="false" ht="19.5" hidden="false" customHeight="true" outlineLevel="0" collapsed="false">
      <c r="B15" s="12" t="s">
        <v>13</v>
      </c>
      <c r="C15" s="13" t="str">
        <f aca="false">IF(OR(C12="",C11="",C11=0),"",C12/C11)</f>
        <v/>
      </c>
      <c r="D15" s="13" t="str">
        <f aca="false">IF(OR(D12="",D11="",D11=0),"",D12/D11)</f>
        <v/>
      </c>
    </row>
    <row r="16" customFormat="false" ht="18.75" hidden="false" customHeight="true" outlineLevel="0" collapsed="false">
      <c r="B16" s="6" t="s">
        <v>14</v>
      </c>
      <c r="C16" s="14" t="str">
        <f aca="false">IF(C15="","",C15*365)</f>
        <v/>
      </c>
      <c r="D16" s="14" t="str">
        <f aca="false">IF(D15="","",D15*365)</f>
        <v/>
      </c>
    </row>
    <row r="17" customFormat="false" ht="18.75" hidden="false" customHeight="true" outlineLevel="0" collapsed="false">
      <c r="B17" s="6" t="s">
        <v>15</v>
      </c>
      <c r="D17" s="15" t="str">
        <f aca="false">IF(OR(C11="",D11="",C11=0),"",D11/C11-1)</f>
        <v/>
      </c>
    </row>
    <row r="19" customFormat="false" ht="24" hidden="false" customHeight="true" outlineLevel="0" collapsed="false">
      <c r="B19" s="16" t="s">
        <v>16</v>
      </c>
    </row>
    <row r="20" customFormat="false" ht="27.75" hidden="false" customHeight="true" outlineLevel="0" collapsed="false">
      <c r="B20" s="4" t="s">
        <v>17</v>
      </c>
      <c r="C20" s="5" t="s">
        <v>18</v>
      </c>
    </row>
    <row r="21" customFormat="false" ht="34.5" hidden="false" customHeight="true" outlineLevel="0" collapsed="false">
      <c r="B21" s="9" t="s">
        <v>19</v>
      </c>
      <c r="C21" s="8" t="str">
        <f aca="false">IF(C12="","",C12)</f>
        <v/>
      </c>
    </row>
    <row r="22" customFormat="false" ht="34.5" hidden="false" customHeight="true" outlineLevel="0" collapsed="false">
      <c r="B22" s="9" t="s">
        <v>20</v>
      </c>
      <c r="C22" s="8" t="str">
        <f aca="false">IF(OR(C12="",D17=""),"",C12*D17)</f>
        <v/>
      </c>
    </row>
    <row r="23" customFormat="false" ht="34.5" hidden="false" customHeight="true" outlineLevel="0" collapsed="false">
      <c r="B23" s="9" t="s">
        <v>21</v>
      </c>
      <c r="C23" s="8" t="str">
        <f aca="false">IF(OR(E12="",C22=""),"",E12-C22)</f>
        <v/>
      </c>
    </row>
    <row r="24" customFormat="false" ht="34.5" hidden="false" customHeight="true" outlineLevel="0" collapsed="false">
      <c r="B24" s="10" t="s">
        <v>22</v>
      </c>
      <c r="C24" s="11" t="str">
        <f aca="false">IF(D12="","",D12)</f>
        <v/>
      </c>
    </row>
    <row r="26" customFormat="false" ht="31.5" hidden="false" customHeight="true" outlineLevel="0" collapsed="false">
      <c r="B26" s="4" t="s">
        <v>23</v>
      </c>
      <c r="C26" s="5" t="s">
        <v>24</v>
      </c>
      <c r="D26" s="5" t="s">
        <v>25</v>
      </c>
    </row>
    <row r="27" customFormat="false" ht="18.75" hidden="false" customHeight="true" outlineLevel="0" collapsed="false">
      <c r="B27" s="6" t="s">
        <v>26</v>
      </c>
      <c r="C27" s="8" t="str">
        <f aca="false">IF(E11="","",E11)</f>
        <v/>
      </c>
    </row>
    <row r="28" customFormat="false" ht="19.5" hidden="false" customHeight="true" outlineLevel="0" collapsed="false">
      <c r="B28" s="12" t="s">
        <v>27</v>
      </c>
      <c r="C28" s="17" t="str">
        <f aca="false">IF(E12="","",E12)</f>
        <v/>
      </c>
      <c r="D28" s="18" t="str">
        <f aca="false">IF(OR(E12="",C27="",C27=0),"",E12/C27)</f>
        <v/>
      </c>
    </row>
    <row r="29" customFormat="false" ht="18.75" hidden="false" customHeight="true" outlineLevel="0" collapsed="false">
      <c r="B29" s="6" t="s">
        <v>28</v>
      </c>
      <c r="C29" s="8" t="str">
        <f aca="false">IF(C22="","",C22)</f>
        <v/>
      </c>
      <c r="D29" s="19" t="str">
        <f aca="false">IF(OR(C22="",C27="",C27=0),"",C22/C27)</f>
        <v/>
      </c>
    </row>
    <row r="30" customFormat="false" ht="18.75" hidden="false" customHeight="true" outlineLevel="0" collapsed="false">
      <c r="B30" s="6" t="s">
        <v>29</v>
      </c>
      <c r="C30" s="8" t="str">
        <f aca="false">IF(C23="","",C23)</f>
        <v/>
      </c>
      <c r="D30" s="19" t="str">
        <f aca="false">IF(OR(C23="",C27="",C27=0),"",C23/C27)</f>
        <v/>
      </c>
    </row>
    <row r="31" customFormat="false" ht="19.5" hidden="false" customHeight="true" outlineLevel="0" collapsed="false">
      <c r="B31" s="12" t="s">
        <v>30</v>
      </c>
      <c r="D31" s="18" t="str">
        <f aca="false">IF(D15="","",D15)</f>
        <v/>
      </c>
    </row>
    <row r="33" customFormat="false" ht="24" hidden="false" customHeight="true" outlineLevel="0" collapsed="false">
      <c r="B33" s="16" t="s">
        <v>31</v>
      </c>
    </row>
    <row r="34" customFormat="false" ht="18.75" hidden="false" customHeight="true" outlineLevel="0" collapsed="false">
      <c r="B34" s="6" t="s">
        <v>32</v>
      </c>
      <c r="C34" s="7"/>
    </row>
    <row r="35" customFormat="false" ht="33.75" hidden="false" customHeight="true" outlineLevel="0" collapsed="false">
      <c r="B35" s="4" t="s">
        <v>33</v>
      </c>
      <c r="C35" s="5" t="s">
        <v>34</v>
      </c>
      <c r="D35" s="5" t="s">
        <v>35</v>
      </c>
      <c r="E35" s="5" t="s">
        <v>36</v>
      </c>
      <c r="F35" s="5" t="s">
        <v>37</v>
      </c>
    </row>
    <row r="36" customFormat="false" ht="18.75" hidden="false" customHeight="true" outlineLevel="0" collapsed="false">
      <c r="B36" s="6" t="s">
        <v>38</v>
      </c>
      <c r="C36" s="20"/>
      <c r="D36" s="8" t="str">
        <f aca="false">IF(OR(C36="",D11=""),"",D11*C36/100)</f>
        <v/>
      </c>
      <c r="E36" s="8" t="str">
        <f aca="false">IF(OR(D36="",D15=""),"",D36*D15)</f>
        <v/>
      </c>
      <c r="F36" s="17" t="str">
        <f aca="false">IF(OR(E36="",C34=""),"",C34-E36)</f>
        <v/>
      </c>
    </row>
    <row r="37" customFormat="false" ht="34.5" hidden="false" customHeight="true" outlineLevel="0" collapsed="false">
      <c r="B37" s="9" t="s">
        <v>39</v>
      </c>
      <c r="C37" s="20"/>
      <c r="D37" s="8" t="str">
        <f aca="false">IF(OR(C37="",D11=""),"",D11*C37/100)</f>
        <v/>
      </c>
      <c r="E37" s="8" t="str">
        <f aca="false">IF(OR(D37="",D15=""),"",D37*D15)</f>
        <v/>
      </c>
      <c r="F37" s="17" t="str">
        <f aca="false">IF(OR(E37="",C34=""),"",C34-E37)</f>
        <v/>
      </c>
    </row>
    <row r="38" customFormat="false" ht="18.75" hidden="false" customHeight="true" outlineLevel="0" collapsed="false">
      <c r="B38" s="6" t="s">
        <v>40</v>
      </c>
      <c r="C38" s="20"/>
      <c r="D38" s="8" t="str">
        <f aca="false">IF(OR(C38="",D11=""),"",D11*C38/100)</f>
        <v/>
      </c>
      <c r="E38" s="8" t="str">
        <f aca="false">IF(OR(D38="",D15=""),"",D38*D15)</f>
        <v/>
      </c>
      <c r="F38" s="17" t="str">
        <f aca="false">IF(OR(E38="",C34=""),"",C34-E38)</f>
        <v/>
      </c>
    </row>
    <row r="40" customFormat="false" ht="34.5" hidden="false" customHeight="true" outlineLevel="0" collapsed="false">
      <c r="B40" s="21" t="s">
        <v>41</v>
      </c>
      <c r="C40" s="17" t="str">
        <f aca="false">IF(OR(E37="",C23=""),"",E37+C23)</f>
        <v/>
      </c>
    </row>
    <row r="42" customFormat="false" ht="15" hidden="false" customHeight="true" outlineLevel="0" collapsed="false">
      <c r="B42" s="22" t="s">
        <v>42</v>
      </c>
      <c r="C42" s="22" t="s">
        <v>43</v>
      </c>
      <c r="D42" s="22" t="s">
        <v>44</v>
      </c>
      <c r="E42" s="23" t="s">
        <v>45</v>
      </c>
      <c r="F42" s="23"/>
    </row>
    <row r="43" customFormat="false" ht="30" hidden="false" customHeight="true" outlineLevel="0" collapsed="false">
      <c r="B43" s="24" t="str">
        <f aca="false">IF(D12="","",D12)</f>
        <v/>
      </c>
      <c r="C43" s="25" t="str">
        <f aca="false">IF(E12="","",E12)</f>
        <v/>
      </c>
      <c r="D43" s="26" t="str">
        <f aca="false">IF(D28="","",D28)</f>
        <v/>
      </c>
      <c r="E43" s="27" t="str">
        <f aca="false">IF(D31="","",D31)</f>
        <v/>
      </c>
      <c r="F43" s="27"/>
    </row>
  </sheetData>
  <sheetProtection sheet="true"/>
  <mergeCells count="3">
    <mergeCell ref="B4:F4"/>
    <mergeCell ref="E42:F42"/>
    <mergeCell ref="E43:F43"/>
  </mergeCells>
  <conditionalFormatting sqref="F36">
    <cfRule type="cellIs" priority="2" operator="greaterThanOrEqual" aboveAverage="0" equalAverage="0" bottom="0" percent="0" rank="0" text="" dxfId="0">
      <formula>0</formula>
    </cfRule>
    <cfRule type="cellIs" priority="3" operator="lessThan" aboveAverage="0" equalAverage="0" bottom="0" percent="0" rank="0" text="" dxfId="1">
      <formula>0</formula>
    </cfRule>
  </conditionalFormatting>
  <conditionalFormatting sqref="F37">
    <cfRule type="cellIs" priority="4" operator="greaterThanOrEqual" aboveAverage="0" equalAverage="0" bottom="0" percent="0" rank="0" text="" dxfId="0">
      <formula>0</formula>
    </cfRule>
    <cfRule type="cellIs" priority="5" operator="lessThan" aboveAverage="0" equalAverage="0" bottom="0" percent="0" rank="0" text="" dxfId="1">
      <formula>0</formula>
    </cfRule>
  </conditionalFormatting>
  <conditionalFormatting sqref="F38">
    <cfRule type="cellIs" priority="6" operator="greaterThanOrEqual" aboveAverage="0" equalAverage="0" bottom="0" percent="0" rank="0" text="" dxfId="0">
      <formula>0</formula>
    </cfRule>
    <cfRule type="cellIs" priority="7" operator="lessThan" aboveAverage="0" equalAverage="0" bottom="0" percent="0" rank="0" text="" dxfId="1">
      <formula>0</formula>
    </cfRule>
  </conditionalFormatting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38"/>
    <col collapsed="false" customWidth="true" hidden="false" outlineLevel="0" max="5" min="3" style="0" width="15"/>
    <col collapsed="false" customWidth="true" hidden="false" outlineLevel="0" max="6" min="6" style="0" width="16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28" t="s">
        <v>46</v>
      </c>
      <c r="C4" s="28"/>
      <c r="D4" s="28"/>
      <c r="E4" s="28"/>
      <c r="F4" s="28"/>
    </row>
    <row r="5" customFormat="false" ht="9.75" hidden="false" customHeight="true" outlineLevel="0" collapsed="false"/>
    <row r="7" customFormat="false" ht="30" hidden="false" customHeight="true" outlineLevel="0" collapsed="false">
      <c r="B7" s="4" t="s">
        <v>3</v>
      </c>
      <c r="C7" s="5" t="s">
        <v>4</v>
      </c>
      <c r="D7" s="5" t="s">
        <v>5</v>
      </c>
      <c r="E7" s="5" t="s">
        <v>6</v>
      </c>
    </row>
    <row r="8" customFormat="false" ht="18.75" hidden="false" customHeight="true" outlineLevel="0" collapsed="false">
      <c r="B8" s="6" t="s">
        <v>7</v>
      </c>
      <c r="C8" s="7" t="n">
        <v>305000</v>
      </c>
      <c r="D8" s="7" t="n">
        <v>392000</v>
      </c>
      <c r="E8" s="8" t="n">
        <f aca="false">IF(OR(C8="",D8=""),"",D8-C8)</f>
        <v>87000</v>
      </c>
    </row>
    <row r="9" customFormat="false" ht="18.75" hidden="false" customHeight="true" outlineLevel="0" collapsed="false">
      <c r="B9" s="6" t="s">
        <v>8</v>
      </c>
      <c r="C9" s="7" t="n">
        <v>59500</v>
      </c>
      <c r="D9" s="7" t="n">
        <v>96000</v>
      </c>
      <c r="E9" s="8" t="n">
        <f aca="false">IF(OR(C9="",D9=""),"",D9-C9)</f>
        <v>36500</v>
      </c>
    </row>
    <row r="10" customFormat="false" ht="34.5" hidden="false" customHeight="true" outlineLevel="0" collapsed="false">
      <c r="B10" s="9" t="s">
        <v>9</v>
      </c>
      <c r="C10" s="7" t="n">
        <v>208000</v>
      </c>
      <c r="D10" s="7" t="n">
        <v>241000</v>
      </c>
      <c r="E10" s="8" t="n">
        <f aca="false">IF(OR(C10="",D10=""),"",D10-C10)</f>
        <v>33000</v>
      </c>
    </row>
    <row r="11" customFormat="false" ht="18.75" hidden="false" customHeight="true" outlineLevel="0" collapsed="false">
      <c r="B11" s="6" t="s">
        <v>10</v>
      </c>
      <c r="C11" s="7" t="n">
        <v>1310000</v>
      </c>
      <c r="D11" s="7" t="n">
        <v>1680000</v>
      </c>
      <c r="E11" s="8" t="n">
        <f aca="false">IF(OR(C11="",D11=""),"",D11-C11)</f>
        <v>370000</v>
      </c>
    </row>
    <row r="12" customFormat="false" ht="34.5" hidden="false" customHeight="true" outlineLevel="0" collapsed="false">
      <c r="B12" s="10" t="s">
        <v>11</v>
      </c>
      <c r="C12" s="11" t="n">
        <f aca="false">IF(COUNT(C8,C9,C10)=0,"",N(C8)+N(C9)-N(C10))</f>
        <v>156500</v>
      </c>
      <c r="D12" s="11" t="n">
        <f aca="false">IF(COUNT(D8,D9,D10)=0,"",N(D8)+N(D9)-N(D10))</f>
        <v>247000</v>
      </c>
      <c r="E12" s="11" t="n">
        <f aca="false">IF(OR(C12="",D12=""),"",D12-C12)</f>
        <v>90500</v>
      </c>
    </row>
    <row r="14" customFormat="false" ht="30" hidden="false" customHeight="true" outlineLevel="0" collapsed="false">
      <c r="B14" s="4" t="s">
        <v>12</v>
      </c>
      <c r="C14" s="5" t="s">
        <v>4</v>
      </c>
      <c r="D14" s="5" t="s">
        <v>5</v>
      </c>
    </row>
    <row r="15" customFormat="false" ht="19.5" hidden="false" customHeight="true" outlineLevel="0" collapsed="false">
      <c r="B15" s="12" t="s">
        <v>13</v>
      </c>
      <c r="C15" s="13" t="n">
        <f aca="false">IF(OR(C12="",C11="",C11=0),"",C12/C11)</f>
        <v>0.119465648854962</v>
      </c>
      <c r="D15" s="13" t="n">
        <f aca="false">IF(OR(D12="",D11="",D11=0),"",D12/D11)</f>
        <v>0.14702380952381</v>
      </c>
    </row>
    <row r="16" customFormat="false" ht="18.75" hidden="false" customHeight="true" outlineLevel="0" collapsed="false">
      <c r="B16" s="6" t="s">
        <v>14</v>
      </c>
      <c r="C16" s="14" t="n">
        <f aca="false">IF(C15="","",C15*365)</f>
        <v>43.6049618320611</v>
      </c>
      <c r="D16" s="14" t="n">
        <f aca="false">IF(D15="","",D15*365)</f>
        <v>53.6636904761905</v>
      </c>
    </row>
    <row r="17" customFormat="false" ht="18.75" hidden="false" customHeight="true" outlineLevel="0" collapsed="false">
      <c r="B17" s="6" t="s">
        <v>15</v>
      </c>
      <c r="D17" s="15" t="n">
        <f aca="false">IF(OR(C11="",D11="",C11=0),"",D11/C11-1)</f>
        <v>0.282442748091603</v>
      </c>
    </row>
    <row r="19" customFormat="false" ht="24" hidden="false" customHeight="true" outlineLevel="0" collapsed="false">
      <c r="B19" s="16" t="s">
        <v>16</v>
      </c>
    </row>
    <row r="20" customFormat="false" ht="27.75" hidden="false" customHeight="true" outlineLevel="0" collapsed="false">
      <c r="B20" s="4" t="s">
        <v>17</v>
      </c>
      <c r="C20" s="5" t="s">
        <v>18</v>
      </c>
    </row>
    <row r="21" customFormat="false" ht="34.5" hidden="false" customHeight="true" outlineLevel="0" collapsed="false">
      <c r="B21" s="9" t="s">
        <v>19</v>
      </c>
      <c r="C21" s="8" t="n">
        <f aca="false">IF(C12="","",C12)</f>
        <v>156500</v>
      </c>
    </row>
    <row r="22" customFormat="false" ht="34.5" hidden="false" customHeight="true" outlineLevel="0" collapsed="false">
      <c r="B22" s="9" t="s">
        <v>20</v>
      </c>
      <c r="C22" s="8" t="n">
        <f aca="false">IF(OR(C12="",D17=""),"",C12*D17)</f>
        <v>44202.2900763359</v>
      </c>
    </row>
    <row r="23" customFormat="false" ht="34.5" hidden="false" customHeight="true" outlineLevel="0" collapsed="false">
      <c r="B23" s="9" t="s">
        <v>21</v>
      </c>
      <c r="C23" s="8" t="n">
        <f aca="false">IF(OR(E12="",C22=""),"",E12-C22)</f>
        <v>46297.7099236641</v>
      </c>
    </row>
    <row r="24" customFormat="false" ht="34.5" hidden="false" customHeight="true" outlineLevel="0" collapsed="false">
      <c r="B24" s="10" t="s">
        <v>22</v>
      </c>
      <c r="C24" s="11" t="n">
        <f aca="false">IF(D12="","",D12)</f>
        <v>247000</v>
      </c>
    </row>
    <row r="26" customFormat="false" ht="31.5" hidden="false" customHeight="true" outlineLevel="0" collapsed="false">
      <c r="B26" s="4" t="s">
        <v>23</v>
      </c>
      <c r="C26" s="5" t="s">
        <v>24</v>
      </c>
      <c r="D26" s="5" t="s">
        <v>25</v>
      </c>
    </row>
    <row r="27" customFormat="false" ht="18.75" hidden="false" customHeight="true" outlineLevel="0" collapsed="false">
      <c r="B27" s="6" t="s">
        <v>26</v>
      </c>
      <c r="C27" s="8" t="n">
        <f aca="false">IF(E11="","",E11)</f>
        <v>370000</v>
      </c>
    </row>
    <row r="28" customFormat="false" ht="19.5" hidden="false" customHeight="true" outlineLevel="0" collapsed="false">
      <c r="B28" s="12" t="s">
        <v>27</v>
      </c>
      <c r="C28" s="17" t="n">
        <f aca="false">IF(E12="","",E12)</f>
        <v>90500</v>
      </c>
      <c r="D28" s="18" t="n">
        <f aca="false">IF(OR(E12="",C27="",C27=0),"",E12/C27)</f>
        <v>0.244594594594595</v>
      </c>
    </row>
    <row r="29" customFormat="false" ht="18.75" hidden="false" customHeight="true" outlineLevel="0" collapsed="false">
      <c r="B29" s="6" t="s">
        <v>28</v>
      </c>
      <c r="C29" s="8" t="n">
        <f aca="false">IF(C22="","",C22)</f>
        <v>44202.2900763359</v>
      </c>
      <c r="D29" s="19" t="n">
        <f aca="false">IF(OR(C22="",C27="",C27=0),"",C22/C27)</f>
        <v>0.119465648854962</v>
      </c>
    </row>
    <row r="30" customFormat="false" ht="18.75" hidden="false" customHeight="true" outlineLevel="0" collapsed="false">
      <c r="B30" s="6" t="s">
        <v>29</v>
      </c>
      <c r="C30" s="8" t="n">
        <f aca="false">IF(C23="","",C23)</f>
        <v>46297.7099236641</v>
      </c>
      <c r="D30" s="19" t="n">
        <f aca="false">IF(OR(C23="",C27="",C27=0),"",C23/C27)</f>
        <v>0.125128945739633</v>
      </c>
    </row>
    <row r="31" customFormat="false" ht="19.5" hidden="false" customHeight="true" outlineLevel="0" collapsed="false">
      <c r="B31" s="12" t="s">
        <v>30</v>
      </c>
      <c r="D31" s="18" t="n">
        <f aca="false">IF(D15="","",D15)</f>
        <v>0.14702380952381</v>
      </c>
    </row>
    <row r="33" customFormat="false" ht="24" hidden="false" customHeight="true" outlineLevel="0" collapsed="false">
      <c r="B33" s="16" t="s">
        <v>31</v>
      </c>
    </row>
    <row r="34" customFormat="false" ht="18.75" hidden="false" customHeight="true" outlineLevel="0" collapsed="false">
      <c r="B34" s="6" t="s">
        <v>32</v>
      </c>
      <c r="C34" s="7" t="n">
        <v>58000</v>
      </c>
    </row>
    <row r="35" customFormat="false" ht="33.75" hidden="false" customHeight="true" outlineLevel="0" collapsed="false">
      <c r="B35" s="4" t="s">
        <v>33</v>
      </c>
      <c r="C35" s="5" t="s">
        <v>34</v>
      </c>
      <c r="D35" s="5" t="s">
        <v>35</v>
      </c>
      <c r="E35" s="5" t="s">
        <v>36</v>
      </c>
      <c r="F35" s="5" t="s">
        <v>37</v>
      </c>
    </row>
    <row r="36" customFormat="false" ht="18.75" hidden="false" customHeight="true" outlineLevel="0" collapsed="false">
      <c r="B36" s="6" t="s">
        <v>38</v>
      </c>
      <c r="C36" s="20" t="n">
        <v>10</v>
      </c>
      <c r="D36" s="8" t="n">
        <f aca="false">IF(OR(C36="",D11=""),"",D11*C36/100)</f>
        <v>168000</v>
      </c>
      <c r="E36" s="8" t="n">
        <f aca="false">IF(OR(D36="",D15=""),"",D36*D15)</f>
        <v>24700</v>
      </c>
      <c r="F36" s="17" t="n">
        <f aca="false">IF(OR(E36="",C34=""),"",C34-E36)</f>
        <v>33300</v>
      </c>
    </row>
    <row r="37" customFormat="false" ht="34.5" hidden="false" customHeight="true" outlineLevel="0" collapsed="false">
      <c r="B37" s="9" t="s">
        <v>39</v>
      </c>
      <c r="C37" s="20" t="n">
        <v>15</v>
      </c>
      <c r="D37" s="8" t="n">
        <f aca="false">IF(OR(C37="",D11=""),"",D11*C37/100)</f>
        <v>252000</v>
      </c>
      <c r="E37" s="8" t="n">
        <f aca="false">IF(OR(D37="",D15=""),"",D37*D15)</f>
        <v>37050</v>
      </c>
      <c r="F37" s="17" t="n">
        <f aca="false">IF(OR(E37="",C34=""),"",C34-E37)</f>
        <v>20950</v>
      </c>
    </row>
    <row r="38" customFormat="false" ht="18.75" hidden="false" customHeight="true" outlineLevel="0" collapsed="false">
      <c r="B38" s="6" t="s">
        <v>40</v>
      </c>
      <c r="C38" s="20" t="n">
        <v>25</v>
      </c>
      <c r="D38" s="8" t="n">
        <f aca="false">IF(OR(C38="",D11=""),"",D11*C38/100)</f>
        <v>420000</v>
      </c>
      <c r="E38" s="8" t="n">
        <f aca="false">IF(OR(D38="",D15=""),"",D38*D15)</f>
        <v>61750</v>
      </c>
      <c r="F38" s="17" t="n">
        <f aca="false">IF(OR(E38="",C34=""),"",C34-E38)</f>
        <v>-3750</v>
      </c>
    </row>
    <row r="40" customFormat="false" ht="34.5" hidden="false" customHeight="true" outlineLevel="0" collapsed="false">
      <c r="B40" s="21" t="s">
        <v>41</v>
      </c>
      <c r="C40" s="17" t="n">
        <f aca="false">IF(OR(E37="",C23=""),"",E37+C23)</f>
        <v>83347.7099236641</v>
      </c>
    </row>
    <row r="42" customFormat="false" ht="15" hidden="false" customHeight="true" outlineLevel="0" collapsed="false">
      <c r="B42" s="22" t="s">
        <v>42</v>
      </c>
      <c r="C42" s="22" t="s">
        <v>43</v>
      </c>
      <c r="D42" s="22" t="s">
        <v>44</v>
      </c>
      <c r="E42" s="23" t="s">
        <v>45</v>
      </c>
      <c r="F42" s="23"/>
    </row>
    <row r="43" customFormat="false" ht="30" hidden="false" customHeight="true" outlineLevel="0" collapsed="false">
      <c r="B43" s="24" t="n">
        <f aca="false">IF(D12="","",D12)</f>
        <v>247000</v>
      </c>
      <c r="C43" s="25" t="n">
        <f aca="false">IF(E12="","",E12)</f>
        <v>90500</v>
      </c>
      <c r="D43" s="26" t="n">
        <f aca="false">IF(D28="","",D28)</f>
        <v>0.244594594594595</v>
      </c>
      <c r="E43" s="27" t="n">
        <f aca="false">IF(D31="","",D31)</f>
        <v>0.14702380952381</v>
      </c>
      <c r="F43" s="27"/>
    </row>
  </sheetData>
  <sheetProtection sheet="true"/>
  <mergeCells count="3">
    <mergeCell ref="B4:F4"/>
    <mergeCell ref="E42:F42"/>
    <mergeCell ref="E43:F43"/>
  </mergeCells>
  <conditionalFormatting sqref="F36">
    <cfRule type="cellIs" priority="2" operator="greaterThanOrEqual" aboveAverage="0" equalAverage="0" bottom="0" percent="0" rank="0" text="" dxfId="0">
      <formula>0</formula>
    </cfRule>
    <cfRule type="cellIs" priority="3" operator="lessThan" aboveAverage="0" equalAverage="0" bottom="0" percent="0" rank="0" text="" dxfId="1">
      <formula>0</formula>
    </cfRule>
  </conditionalFormatting>
  <conditionalFormatting sqref="F37">
    <cfRule type="cellIs" priority="4" operator="greaterThanOrEqual" aboveAverage="0" equalAverage="0" bottom="0" percent="0" rank="0" text="" dxfId="0">
      <formula>0</formula>
    </cfRule>
    <cfRule type="cellIs" priority="5" operator="lessThan" aboveAverage="0" equalAverage="0" bottom="0" percent="0" rank="0" text="" dxfId="1">
      <formula>0</formula>
    </cfRule>
  </conditionalFormatting>
  <conditionalFormatting sqref="F38">
    <cfRule type="cellIs" priority="6" operator="greaterThanOrEqual" aboveAverage="0" equalAverage="0" bottom="0" percent="0" rank="0" text="" dxfId="0">
      <formula>0</formula>
    </cfRule>
    <cfRule type="cellIs" priority="7" operator="lessThan" aboveAverage="0" equalAverage="0" bottom="0" percent="0" rank="0" text="" dxfId="1">
      <formula>0</formula>
    </cfRule>
  </conditionalFormatting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3" min="2" style="0" width="46"/>
  </cols>
  <sheetData>
    <row r="2" customFormat="false" ht="25.5" hidden="false" customHeight="true" outlineLevel="0" collapsed="false">
      <c r="B2" s="1" t="s">
        <v>0</v>
      </c>
    </row>
    <row r="3" customFormat="false" ht="15" hidden="false" customHeight="false" outlineLevel="0" collapsed="false">
      <c r="B3" s="29" t="s">
        <v>47</v>
      </c>
    </row>
    <row r="5" customFormat="false" ht="24" hidden="false" customHeight="true" outlineLevel="0" collapsed="false">
      <c r="B5" s="16" t="s">
        <v>48</v>
      </c>
    </row>
    <row r="6" customFormat="false" ht="75" hidden="false" customHeight="true" outlineLevel="0" collapsed="false">
      <c r="B6" s="30" t="s">
        <v>49</v>
      </c>
      <c r="C6" s="30"/>
    </row>
    <row r="8" customFormat="false" ht="24" hidden="false" customHeight="true" outlineLevel="0" collapsed="false">
      <c r="B8" s="16" t="s">
        <v>50</v>
      </c>
    </row>
    <row r="9" customFormat="false" ht="30" hidden="false" customHeight="true" outlineLevel="0" collapsed="false">
      <c r="B9" s="30" t="s">
        <v>51</v>
      </c>
      <c r="C9" s="30"/>
    </row>
    <row r="10" customFormat="false" ht="15.75" hidden="false" customHeight="true" outlineLevel="0" collapsed="false">
      <c r="B10" s="30" t="s">
        <v>52</v>
      </c>
      <c r="C10" s="30"/>
    </row>
    <row r="11" customFormat="false" ht="15.75" hidden="false" customHeight="true" outlineLevel="0" collapsed="false">
      <c r="B11" s="30" t="s">
        <v>53</v>
      </c>
      <c r="C11" s="30"/>
    </row>
    <row r="12" customFormat="false" ht="15.75" hidden="false" customHeight="true" outlineLevel="0" collapsed="false">
      <c r="B12" s="30" t="s">
        <v>54</v>
      </c>
      <c r="C12" s="30"/>
    </row>
    <row r="14" customFormat="false" ht="24" hidden="false" customHeight="true" outlineLevel="0" collapsed="false">
      <c r="B14" s="16" t="s">
        <v>55</v>
      </c>
    </row>
    <row r="15" customFormat="false" ht="30" hidden="false" customHeight="true" outlineLevel="0" collapsed="false">
      <c r="B15" s="30" t="s">
        <v>56</v>
      </c>
      <c r="C15" s="30"/>
    </row>
    <row r="16" customFormat="false" ht="30" hidden="false" customHeight="true" outlineLevel="0" collapsed="false">
      <c r="B16" s="30" t="s">
        <v>57</v>
      </c>
      <c r="C16" s="30"/>
    </row>
    <row r="17" customFormat="false" ht="30" hidden="false" customHeight="true" outlineLevel="0" collapsed="false">
      <c r="B17" s="30" t="s">
        <v>58</v>
      </c>
      <c r="C17" s="30"/>
    </row>
    <row r="18" customFormat="false" ht="30" hidden="false" customHeight="true" outlineLevel="0" collapsed="false">
      <c r="B18" s="30" t="s">
        <v>59</v>
      </c>
      <c r="C18" s="30"/>
    </row>
    <row r="19" customFormat="false" ht="30" hidden="false" customHeight="true" outlineLevel="0" collapsed="false">
      <c r="B19" s="30" t="s">
        <v>60</v>
      </c>
      <c r="C19" s="30"/>
    </row>
    <row r="21" customFormat="false" ht="24" hidden="false" customHeight="true" outlineLevel="0" collapsed="false">
      <c r="B21" s="16" t="s">
        <v>61</v>
      </c>
    </row>
    <row r="22" customFormat="false" ht="45" hidden="false" customHeight="true" outlineLevel="0" collapsed="false">
      <c r="B22" s="30" t="s">
        <v>62</v>
      </c>
      <c r="C22" s="30"/>
    </row>
    <row r="23" customFormat="false" ht="45" hidden="false" customHeight="true" outlineLevel="0" collapsed="false">
      <c r="B23" s="30" t="s">
        <v>63</v>
      </c>
      <c r="C23" s="30"/>
    </row>
    <row r="24" customFormat="false" ht="45" hidden="false" customHeight="true" outlineLevel="0" collapsed="false">
      <c r="B24" s="30" t="s">
        <v>64</v>
      </c>
      <c r="C24" s="30"/>
    </row>
    <row r="25" customFormat="false" ht="30" hidden="false" customHeight="true" outlineLevel="0" collapsed="false">
      <c r="B25" s="30" t="s">
        <v>65</v>
      </c>
      <c r="C25" s="30"/>
    </row>
    <row r="27" customFormat="false" ht="24" hidden="false" customHeight="true" outlineLevel="0" collapsed="false">
      <c r="B27" s="31" t="s">
        <v>66</v>
      </c>
    </row>
    <row r="28" customFormat="false" ht="75" hidden="false" customHeight="true" outlineLevel="0" collapsed="false">
      <c r="B28" s="32" t="s">
        <v>67</v>
      </c>
      <c r="C28" s="32"/>
    </row>
    <row r="30" customFormat="false" ht="24" hidden="false" customHeight="true" outlineLevel="0" collapsed="false">
      <c r="B30" s="16" t="s">
        <v>68</v>
      </c>
    </row>
    <row r="31" customFormat="false" ht="19.5" hidden="false" customHeight="true" outlineLevel="0" collapsed="false">
      <c r="B31" s="33" t="s">
        <v>69</v>
      </c>
      <c r="C31" s="33"/>
    </row>
    <row r="32" customFormat="false" ht="19.5" hidden="false" customHeight="true" outlineLevel="0" collapsed="false">
      <c r="B32" s="34" t="s">
        <v>70</v>
      </c>
      <c r="C32" s="34"/>
    </row>
    <row r="33" customFormat="false" ht="19.5" hidden="false" customHeight="true" outlineLevel="0" collapsed="false">
      <c r="B33" s="35" t="s">
        <v>71</v>
      </c>
      <c r="C33" s="35"/>
    </row>
  </sheetData>
  <sheetProtection sheet="true"/>
  <mergeCells count="18">
    <mergeCell ref="B6:C6"/>
    <mergeCell ref="B9:C9"/>
    <mergeCell ref="B10:C10"/>
    <mergeCell ref="B11:C11"/>
    <mergeCell ref="B12:C12"/>
    <mergeCell ref="B15:C15"/>
    <mergeCell ref="B16:C16"/>
    <mergeCell ref="B17:C17"/>
    <mergeCell ref="B18:C18"/>
    <mergeCell ref="B19:C19"/>
    <mergeCell ref="B22:C22"/>
    <mergeCell ref="B23:C23"/>
    <mergeCell ref="B24:C24"/>
    <mergeCell ref="B25:C25"/>
    <mergeCell ref="B28:C28"/>
    <mergeCell ref="B31:C31"/>
    <mergeCell ref="B32:C32"/>
    <mergeCell ref="B33:C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2026-09-10T12:23:58Z</dcterms:created>
  <dc:creator>openpyxl</dc:creator>
  <dc:description/>
  <dc:language>en-US</dc:language>
  <cp:lastModifiedBy/>
  <dcterms:modified xsi:type="dcterms:W3CDTF">2026-09-10T12:23:58Z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