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<sst xmlns="http://schemas.openxmlformats.org/spreadsheetml/2006/main" count="138" uniqueCount="79">
  <si>
    <t xml:space="preserve">Antigüedad de saldos con semáforo</t>
  </si>
  <si>
    <t xml:space="preserve">Pegas el listado de tu programa y la hoja te dice cuánto tienes vencido, cuántos días de facturación hay parados en cada tramo y lo que vuelve a tu cuenta si cobras lo que el cliente firmó.</t>
  </si>
  <si>
    <t xml:space="preserve">   Escribes tú en las celdas azules.   ·   Lo gris lo calcula la hoja sola.   ·   Capítulo 12 · plantilla 12.1 de 44   ·   El detalle, en la hoja «Cómo se usa».</t>
  </si>
  <si>
    <t xml:space="preserve">Tus datos de partida</t>
  </si>
  <si>
    <t xml:space="preserve">Lo que pones tú</t>
  </si>
  <si>
    <t xml:space="preserve">Ventas del año</t>
  </si>
  <si>
    <t xml:space="preserve">Días de cobro que tienes pactados</t>
  </si>
  <si>
    <t xml:space="preserve">Coste de tu financiación   ·   escribe 6 si es el 6 %</t>
  </si>
  <si>
    <t xml:space="preserve">Interés de demora comercial   ·   escribe 10,4 si es el 10,4 %</t>
  </si>
  <si>
    <t xml:space="preserve">Lo que vale un día de facturación</t>
  </si>
  <si>
    <t xml:space="preserve">EL SALDO DE CLIENTES, PARTIDO POR ANTIGÜEDAD</t>
  </si>
  <si>
    <t xml:space="preserve">Tramo</t>
  </si>
  <si>
    <t xml:space="preserve">Importe</t>
  </si>
  <si>
    <t xml:space="preserve">Del saldo</t>
  </si>
  <si>
    <t xml:space="preserve">Días de facturación</t>
  </si>
  <si>
    <t xml:space="preserve">Qué significa</t>
  </si>
  <si>
    <t xml:space="preserve">Aún no vencido</t>
  </si>
  <si>
    <t xml:space="preserve">Normal. Es el negocio funcionando</t>
  </si>
  <si>
    <t xml:space="preserve">Vencido de 1 a 30 días</t>
  </si>
  <si>
    <t xml:space="preserve">Se recupera casi siempre con una llamada a tiempo</t>
  </si>
  <si>
    <t xml:space="preserve">Vencido de 31 a 60 días</t>
  </si>
  <si>
    <t xml:space="preserve">Aquí ya hay que insistir por escrito</t>
  </si>
  <si>
    <t xml:space="preserve">Vencido de 61 a 90 días</t>
  </si>
  <si>
    <t xml:space="preserve">Zona de decisión: seguir sirviendo o no</t>
  </si>
  <si>
    <t xml:space="preserve">Vencido de más de 90 días</t>
  </si>
  <si>
    <t xml:space="preserve">Una parte de esto no se va a cobrar</t>
  </si>
  <si>
    <t xml:space="preserve">Total pendiente de cobro</t>
  </si>
  <si>
    <t xml:space="preserve">Los días de cobro que salen de tu propio saldo</t>
  </si>
  <si>
    <t xml:space="preserve">Lo que dice ese reparto</t>
  </si>
  <si>
    <t xml:space="preserve">Saldo vencido   ·   fuera de lo que firmó el cliente</t>
  </si>
  <si>
    <t xml:space="preserve">Vencido de más de dos meses   ·   los dos últimos tramos</t>
  </si>
  <si>
    <t xml:space="preserve">Saldo por encima de lo que pactaste</t>
  </si>
  <si>
    <t xml:space="preserve">Lo que te cuesta cada año financiar ese exceso</t>
  </si>
  <si>
    <t xml:space="preserve">Intereses de demora que se están devengando solos</t>
  </si>
  <si>
    <t xml:space="preserve">LO QUE DEVUELVE BAJAR LOS DÍAS DE COBRO</t>
  </si>
  <si>
    <t xml:space="preserve">Si bajas tus días de cobro hasta…</t>
  </si>
  <si>
    <t xml:space="preserve">Días a los que llegas</t>
  </si>
  <si>
    <t xml:space="preserve">Días que ganas</t>
  </si>
  <si>
    <t xml:space="preserve">Caja que vuelve</t>
  </si>
  <si>
    <t xml:space="preserve">Qué hay que hacer</t>
  </si>
  <si>
    <t xml:space="preserve">Un primer escalón</t>
  </si>
  <si>
    <t xml:space="preserve">Facturar el mismo día que se acaba el trabajo</t>
  </si>
  <si>
    <t xml:space="preserve">El escalón realista</t>
  </si>
  <si>
    <t xml:space="preserve">Lo anterior más la llamada del día treinta</t>
  </si>
  <si>
    <t xml:space="preserve">El proceso montado entero</t>
  </si>
  <si>
    <t xml:space="preserve">Los cinco pasos, con fecha y con nombre</t>
  </si>
  <si>
    <t xml:space="preserve">Lo que el cliente firmó</t>
  </si>
  <si>
    <t xml:space="preserve">Además, dejar de servir al que no paga</t>
  </si>
  <si>
    <t xml:space="preserve">Y lo que te ahorras cada año en intereses si cobras lo pactado</t>
  </si>
  <si>
    <t xml:space="preserve">SALDO VENCIDO</t>
  </si>
  <si>
    <t xml:space="preserve">PARTE DEL SALDO QUE ESTÁ VENCIDA</t>
  </si>
  <si>
    <t xml:space="preserve">DÍAS DE COBRO DE TU SALDO</t>
  </si>
  <si>
    <t xml:space="preserve">CAJA SI COBRAS LO QUE FIRMASTE</t>
  </si>
  <si>
    <t xml:space="preserve">   EJEMPLO RESUELTO   ·   Los números son los del libro. Para trabajar con los tuyos, usa la hoja «Plantilla».</t>
  </si>
  <si>
    <t xml:space="preserve">Capítulo 12 · plantilla 12.1 de 44 · «Facturas mucho y no ganas dinero»</t>
  </si>
  <si>
    <t xml:space="preserve">PARA QUÉ SIRVE</t>
  </si>
  <si>
    <t xml:space="preserve">Para dejar de mirar una media y empezar a mirar el detalle. Decir «cobro a ochenta y cinco días» suena a problema uniforme y por tanto a problema del sector con el que uno se resigna. Pero esa media no significa que todos tus clientes paguen a ochenta y cinco: significa que unos pagan a cincuenta y cinco y otros a ciento sesenta. Partir el saldo por antigüedad es el listado más rentable que le puedes pedir a tu asesoría.</t>
  </si>
  <si>
    <t xml:space="preserve">QUÉ NECESITAS TENER A MANO</t>
  </si>
  <si>
    <t xml:space="preserve">La antigüedad de saldos de clientes que saca tu programa de contabilidad en dos clics, con los tramos de no vencido, de 1 a 30, de 31 a 60, de 61 a 90 y de más de 90 días.</t>
  </si>
  <si>
    <t xml:space="preserve">Tus ventas del año, para saber lo que vale un día de facturación.</t>
  </si>
  <si>
    <t xml:space="preserve">Los días de cobro que tienes pactados con tus clientes. Recuerda que el máximo legal entre empresas son sesenta días naturales y que no se estiran ni firmando las dos partes.</t>
  </si>
  <si>
    <t xml:space="preserve">Lo que te cuesta tu financiación, y el interés de demora comercial del semestre, que es el tipo del Banco Central Europeo más ocho puntos.</t>
  </si>
  <si>
    <t xml:space="preserve">CÓMO SE RELLENA</t>
  </si>
  <si>
    <t xml:space="preserve">Pon tus ventas, tus días pactados y los dos tipos de interés. La hoja calcula sola lo que vale un día de facturación.</t>
  </si>
  <si>
    <t xml:space="preserve">Pega los importes de cada tramo tal cual salen del listado. La hoja reparte los porcentajes y traduce cada tramo a días de facturación parados.</t>
  </si>
  <si>
    <t xml:space="preserve">Lee el bloque de resumen: cuánto tienes vencido, cuánto llevas por encima de lo pactado, lo que te cuesta financiarlo y los intereses de demora que se están devengando sin que nadie los reclame.</t>
  </si>
  <si>
    <t xml:space="preserve">En el último bloque escribe los días de cobro a los que quieres llegar. La hoja te dice la caja que vuelve en cada escalón y lo que te ahorras al año en intereses.</t>
  </si>
  <si>
    <t xml:space="preserve">Repítelo el día cinco de cada mes. Pídele a tu asesoría que te lo mande sin que se lo pidas: si tienes que pedirlo, no lo vas a mirar.</t>
  </si>
  <si>
    <t xml:space="preserve">QUÉ TE ESTÁ DICIENDO</t>
  </si>
  <si>
    <t xml:space="preserve">El porcentaje del saldo que aún no está vencido. Ese es el negocio funcionando. Todo lo demás está fuera de las condiciones que el propio cliente firmó.</t>
  </si>
  <si>
    <t xml:space="preserve">El tramo de 1 a 30 días. Es el que se recupera casi siempre con una llamada a tiempo, y es justo la llamada que nadie hace.</t>
  </si>
  <si>
    <t xml:space="preserve">El tramo de más de 90 días. Ahí ya no se trata de días, sino de decidir: el que no puede pagar necesita un calendario escrito; el que no quiere pagar sólo se mueve si dejas de servirle; y el que discute tiene el saldo entero congelado por una incidencia pequeña, así que separa lo discutido de lo que no se discute y cobra lo segundo esta semana.</t>
  </si>
  <si>
    <t xml:space="preserve">La última fila de la tabla de escalones. Cobrar exactamente lo que el cliente firmó, sin negociar nada nuevo, sin subir precios y sin vender más, es la mayor inyección de caja que tienes a mano.</t>
  </si>
  <si>
    <t xml:space="preserve">OJO CON ESTO</t>
  </si>
  <si>
    <t xml:space="preserve">Esa caja vuelve una sola vez: el saldo de clientes baja y el dinero entra una vez. El ahorro de intereses, en cambio, es todos los años. No los sumes como si fueran lo mismo. Y el error caro de esta hoja no está en los números: está en el calendario. Llamar el día 75 para reclamar una factura que venció el día 60 parece razonable, pero cada semana que tardas en reclamar añade de media otra semana al cobro, porque tu factura compite en el circuito de pagos de tu cliente con la de quien sí llamó. Reclamar pronto es barato y educado; reclamar tarde es caro y tenso.</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</si>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</sst>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6">
    <numFmt numFmtId="164" formatCode="General"/>
    <numFmt numFmtId="165" formatCode="#,##0&quot; €&quot;;[RED]\-#,##0&quot; €&quot;"/>
    <numFmt numFmtId="166" formatCode="#,##0;[RED]\-#,##0"/>
    <numFmt numFmtId="167" formatCode="0.0&quot; %&quot;"/>
    <numFmt numFmtId="168" formatCode="0.0\ %;[RED]\-0.0\ %"/>
    <numFmt numFmtId="169" formatCode="0&quot; días&quot;;[RED]\-0&quot; días&quot;"/>
  </numFmts>
  <fonts count="27">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b val="true"/>
      <sz val="11"/>
      <color rgb="FF12284F"/>
      <name val="Calibri"/>
      <family val="0"/>
      <charset val="1"/>
    </font>
    <font>
      <b val="true"/>
      <sz val="9.5"/>
      <color rgb="FF1F4FD8"/>
      <name val="Calibri"/>
      <family val="0"/>
      <charset val="1"/>
    </font>
    <font>
      <sz val="11"/>
      <color rgb="FF4C5462"/>
      <name val="Calibri"/>
      <family val="0"/>
      <charset val="1"/>
    </font>
    <font>
      <b val="true"/>
      <sz val="11"/>
      <color rgb="FFFFFFFF"/>
      <name val="Calibri"/>
      <family val="0"/>
      <charset val="1"/>
    </font>
    <font>
      <b val="true"/>
      <sz val="12"/>
      <color rgb="FFFFFFFF"/>
      <name val="Calibri"/>
      <family val="0"/>
      <charset val="1"/>
    </font>
    <font>
      <b val="true"/>
      <sz val="9"/>
      <color rgb="FF78808F"/>
      <name val="Calibri"/>
      <family val="0"/>
      <charset val="1"/>
    </font>
    <font>
      <b val="true"/>
      <sz val="17"/>
      <color rgb="FFC0392B"/>
      <name val="Calibri"/>
      <family val="0"/>
      <charset val="1"/>
    </font>
    <font>
      <b val="true"/>
      <sz val="15"/>
      <color rgb="FF12284F"/>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11">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top style="thin">
        <color rgb="FFD8DCE4"/>
      </top>
      <bottom/>
      <diagonal/>
    </border>
    <border diagonalUp="false" diagonalDown="false">
      <left style="thin">
        <color rgb="FFD8DCE4"/>
      </left>
      <right style="thin">
        <color rgb="FFD8DCE4"/>
      </right>
      <top/>
      <bottom style="thin">
        <color rgb="FFD8DCE4"/>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4" fontId="8" fillId="0" borderId="3" xfId="0" applyFont="true" applyBorder="true" applyAlignment="true" applyProtection="false">
      <alignment horizontal="left" vertical="center" textRotation="0" wrapText="true" indent="1" shrinkToFit="false"/>
      <protection locked="true" hidden="false"/>
    </xf>
    <xf numFmtId="166" fontId="9" fillId="2" borderId="4" xfId="0" applyFont="true" applyBorder="true" applyAlignment="true" applyProtection="true">
      <alignment horizontal="right" vertical="center" textRotation="0" wrapText="false" indent="0" shrinkToFit="false"/>
      <protection locked="false" hidden="false"/>
    </xf>
    <xf numFmtId="167" fontId="9" fillId="2" borderId="4" xfId="0" applyFont="true" applyBorder="true" applyAlignment="true" applyProtection="true">
      <alignment horizontal="right" vertical="center" textRotation="0" wrapText="false" indent="0" shrinkToFit="false"/>
      <protection locked="false" hidden="false"/>
    </xf>
    <xf numFmtId="164" fontId="10" fillId="0" borderId="5" xfId="0" applyFont="true" applyBorder="true" applyAlignment="true" applyProtection="false">
      <alignment horizontal="right" vertical="center" textRotation="0" wrapText="true" indent="0" shrinkToFit="false"/>
      <protection locked="true" hidden="false"/>
    </xf>
    <xf numFmtId="165" fontId="10" fillId="4" borderId="6" xfId="0" applyFont="true" applyBorder="true" applyAlignment="true" applyProtection="false">
      <alignment horizontal="right" vertical="center" textRotation="0" wrapText="false" indent="0" shrinkToFit="false"/>
      <protection locked="true" hidden="false"/>
    </xf>
    <xf numFmtId="164" fontId="11" fillId="0" borderId="0" xfId="0" applyFont="true" applyBorder="false" applyAlignment="true" applyProtection="false">
      <alignment horizontal="left" vertical="center" textRotation="0" wrapText="false" indent="0" shrinkToFit="false"/>
      <protection locked="true" hidden="false"/>
    </xf>
    <xf numFmtId="168" fontId="12" fillId="4" borderId="6" xfId="0" applyFont="true" applyBorder="true" applyAlignment="true" applyProtection="false">
      <alignment horizontal="right" vertical="center" textRotation="0" wrapText="false" indent="0" shrinkToFit="false"/>
      <protection locked="true" hidden="false"/>
    </xf>
    <xf numFmtId="169" fontId="12" fillId="4" borderId="6" xfId="0" applyFont="true" applyBorder="true" applyAlignment="true" applyProtection="false">
      <alignment horizontal="right" vertical="center" textRotation="0" wrapText="false" indent="0" shrinkToFit="false"/>
      <protection locked="true" hidden="false"/>
    </xf>
    <xf numFmtId="164" fontId="13" fillId="3" borderId="2" xfId="0" applyFont="true" applyBorder="true" applyAlignment="true" applyProtection="false">
      <alignment horizontal="right" vertical="center" textRotation="0" wrapText="false" indent="0" shrinkToFit="false"/>
      <protection locked="true" hidden="false"/>
    </xf>
    <xf numFmtId="165" fontId="14" fillId="3" borderId="6" xfId="0" applyFont="true" applyBorder="true" applyAlignment="true" applyProtection="false">
      <alignment horizontal="right" vertical="center" textRotation="0" wrapText="false" indent="0" shrinkToFit="false"/>
      <protection locked="true" hidden="false"/>
    </xf>
    <xf numFmtId="168" fontId="14" fillId="3" borderId="6" xfId="0" applyFont="true" applyBorder="true" applyAlignment="true" applyProtection="false">
      <alignment horizontal="right" vertical="center" textRotation="0" wrapText="false" indent="0" shrinkToFit="false"/>
      <protection locked="true" hidden="false"/>
    </xf>
    <xf numFmtId="169" fontId="14" fillId="3" borderId="6" xfId="0" applyFont="true" applyBorder="true" applyAlignment="true" applyProtection="false">
      <alignment horizontal="right" vertical="center" textRotation="0" wrapText="false" indent="0" shrinkToFit="false"/>
      <protection locked="true" hidden="false"/>
    </xf>
    <xf numFmtId="164" fontId="13" fillId="3" borderId="2" xfId="0" applyFont="true" applyBorder="true" applyAlignment="true" applyProtection="false">
      <alignment horizontal="right" vertical="center" textRotation="0" wrapText="true" indent="0" shrinkToFit="false"/>
      <protection locked="true" hidden="false"/>
    </xf>
    <xf numFmtId="165" fontId="12" fillId="4" borderId="6" xfId="0" applyFont="true" applyBorder="true" applyAlignment="true" applyProtection="false">
      <alignment horizontal="right" vertical="center" textRotation="0" wrapText="false" indent="0" shrinkToFit="false"/>
      <protection locked="true" hidden="false"/>
    </xf>
    <xf numFmtId="169" fontId="10" fillId="4" borderId="6" xfId="0" applyFont="true" applyBorder="true" applyAlignment="true" applyProtection="false">
      <alignment horizontal="right" vertical="center" textRotation="0" wrapText="false" indent="0" shrinkToFit="false"/>
      <protection locked="true" hidden="false"/>
    </xf>
    <xf numFmtId="164" fontId="15" fillId="4" borderId="7" xfId="0" applyFont="true" applyBorder="true" applyAlignment="true" applyProtection="false">
      <alignment horizontal="center" vertical="center" textRotation="0" wrapText="false" indent="0" shrinkToFit="false"/>
      <protection locked="true" hidden="false"/>
    </xf>
    <xf numFmtId="164" fontId="15" fillId="4" borderId="8" xfId="0" applyFont="true" applyBorder="true" applyAlignment="true" applyProtection="false">
      <alignment horizontal="center" vertical="center" textRotation="0" wrapText="false" indent="0" shrinkToFit="false"/>
      <protection locked="true" hidden="false"/>
    </xf>
    <xf numFmtId="165" fontId="16" fillId="4" borderId="9" xfId="0" applyFont="true" applyBorder="true" applyAlignment="true" applyProtection="false">
      <alignment horizontal="center" vertical="center" textRotation="0" wrapText="false" indent="0" shrinkToFit="false"/>
      <protection locked="true" hidden="false"/>
    </xf>
    <xf numFmtId="168" fontId="17" fillId="4" borderId="9" xfId="0" applyFont="true" applyBorder="true" applyAlignment="true" applyProtection="false">
      <alignment horizontal="center" vertical="center" textRotation="0" wrapText="false" indent="0" shrinkToFit="false"/>
      <protection locked="true" hidden="false"/>
    </xf>
    <xf numFmtId="169" fontId="17" fillId="4" borderId="9" xfId="0" applyFont="true" applyBorder="true" applyAlignment="true" applyProtection="false">
      <alignment horizontal="center" vertical="center" textRotation="0" wrapText="false" indent="0" shrinkToFit="false"/>
      <protection locked="true" hidden="false"/>
    </xf>
    <xf numFmtId="165" fontId="17" fillId="4" borderId="10" xfId="0" applyFont="true" applyBorder="true" applyAlignment="true" applyProtection="false">
      <alignment horizontal="center" vertical="center" textRotation="0" wrapText="false" indent="0" shrinkToFit="false"/>
      <protection locked="true" hidden="false"/>
    </xf>
    <xf numFmtId="164" fontId="20" fillId="5" borderId="0" xfId="0" applyFont="true" applyBorder="true" applyAlignment="true" applyProtection="false">
      <alignment horizontal="left" vertical="center" textRotation="0" wrapText="false" indent="0" shrinkToFit="false"/>
      <protection locked="true" hidden="false"/>
    </xf>
    <xf numFmtId="164" fontId="21"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2" fillId="0" borderId="0" xfId="0" applyFont="true" applyBorder="false" applyAlignment="true" applyProtection="false">
      <alignment horizontal="left" vertical="center" textRotation="0" wrapText="false" indent="0" shrinkToFit="false"/>
      <protection locked="true" hidden="false"/>
    </xf>
    <xf numFmtId="164" fontId="23" fillId="6" borderId="0" xfId="0" applyFont="true" applyBorder="true" applyAlignment="true" applyProtection="false">
      <alignment horizontal="left" vertical="top" textRotation="0" wrapText="true" indent="0" shrinkToFit="false"/>
      <protection locked="true" hidden="false"/>
    </xf>
    <xf numFmtId="164" fontId="24" fillId="2" borderId="0" xfId="0" applyFont="true" applyBorder="true" applyAlignment="true" applyProtection="false">
      <alignment horizontal="left" vertical="center" textRotation="0" wrapText="false" indent="0" shrinkToFit="false"/>
      <protection locked="true" hidden="false"/>
    </xf>
    <xf numFmtId="164" fontId="25" fillId="4" borderId="0" xfId="0" applyFont="true" applyBorder="true" applyAlignment="true" applyProtection="false">
      <alignment horizontal="left" vertical="center" textRotation="0" wrapText="false" indent="0" shrinkToFit="false"/>
      <protection locked="true" hidden="false"/>
    </xf>
    <xf numFmtId="164" fontId="26"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Calibri"/>
        <charset val="1"/>
        <family val="0"/>
        <b val="1"/>
        <color rgb="FF1B6349"/>
      </font>
      <fill>
        <patternFill>
          <bgColor rgb="FFE6F4EE"/>
        </patternFill>
      </fill>
    </dxf>
    <dxf>
      <font>
        <name val="Calibri"/>
        <charset val="1"/>
        <family val="0"/>
        <b val="1"/>
        <color rgb="FFC0392B"/>
      </font>
      <fill>
        <patternFill>
          <bgColor rgb="FFFCE9E6"/>
        </patternFill>
      </fill>
    </dxf>
  </dxf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993366"/>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C5462"/>
      <rgbColor rgb="FF878787"/>
      <rgbColor rgb="FF12284F"/>
      <rgbColor rgb="FF4F81BD"/>
      <rgbColor rgb="FF12161D"/>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Dónde está de verdad tu saldo de clientes</a:t>
            </a:r>
          </a:p>
        </c:rich>
      </c:tx>
      <c:overlay val="0"/>
      <c:spPr>
        <a:noFill/>
        <a:ln w="0">
          <a:noFill/>
        </a:ln>
      </c:spPr>
    </c:title>
    <c:autoTitleDeleted val="0"/>
    <c:plotArea>
      <c:barChart>
        <c:barDir val="bar"/>
        <c:grouping val="clustered"/>
        <c:varyColors val="0"/>
        <c:ser>
          <c:idx val="0"/>
          <c:order val="0"/>
          <c:tx>
            <c:strRef>
              <c:f>Plantilla!C15</c:f>
              <c:strCache>
                <c:ptCount val="1"/>
                <c:pt idx="0">
                  <c:v>Importe</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Plantilla!$B$16:$B$20</c:f>
              <c:strCache>
                <c:ptCount val="5"/>
                <c:pt idx="0">
                  <c:v>Aún no vencido</c:v>
                </c:pt>
                <c:pt idx="1">
                  <c:v>Vencido de 1 a 30 días</c:v>
                </c:pt>
                <c:pt idx="2">
                  <c:v>Vencido de 31 a 60 días</c:v>
                </c:pt>
                <c:pt idx="3">
                  <c:v>Vencido de 61 a 90 días</c:v>
                </c:pt>
                <c:pt idx="4">
                  <c:v>Vencido de más de 90 días</c:v>
                </c:pt>
              </c:strCache>
            </c:strRef>
          </c:cat>
          <c:val>
            <c:numRef>
              <c:f>Plantilla!$C$16:$C$20</c:f>
              <c:numCache>
                <c:formatCode>General</c:formatCode>
                <c:ptCount val="5"/>
              </c:numCache>
            </c:numRef>
          </c:val>
        </c:ser>
        <c:gapWidth val="150"/>
        <c:overlap val="0"/>
        <c:axId val="99375667"/>
        <c:axId val="66662790"/>
      </c:barChart>
      <c:catAx>
        <c:axId val="9937566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6662790"/>
        <c:crosses val="autoZero"/>
        <c:auto val="1"/>
        <c:lblAlgn val="ctr"/>
        <c:lblOffset val="100"/>
        <c:noMultiLvlLbl val="0"/>
      </c:catAx>
      <c:valAx>
        <c:axId val="66662790"/>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9375667"/>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Dónde está de verdad tu saldo de clientes</a:t>
            </a:r>
          </a:p>
        </c:rich>
      </c:tx>
      <c:overlay val="0"/>
      <c:spPr>
        <a:noFill/>
        <a:ln w="0">
          <a:noFill/>
        </a:ln>
      </c:spPr>
    </c:title>
    <c:autoTitleDeleted val="0"/>
    <c:plotArea>
      <c:barChart>
        <c:barDir val="bar"/>
        <c:grouping val="clustered"/>
        <c:varyColors val="0"/>
        <c:ser>
          <c:idx val="0"/>
          <c:order val="0"/>
          <c:tx>
            <c:strRef>
              <c:f>Ejemplo!C15</c:f>
              <c:strCache>
                <c:ptCount val="1"/>
                <c:pt idx="0">
                  <c:v>Importe</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Ejemplo!$B$16:$B$20</c:f>
              <c:strCache>
                <c:ptCount val="5"/>
                <c:pt idx="0">
                  <c:v>Aún no vencido</c:v>
                </c:pt>
                <c:pt idx="1">
                  <c:v>Vencido de 1 a 30 días</c:v>
                </c:pt>
                <c:pt idx="2">
                  <c:v>Vencido de 31 a 60 días</c:v>
                </c:pt>
                <c:pt idx="3">
                  <c:v>Vencido de 61 a 90 días</c:v>
                </c:pt>
                <c:pt idx="4">
                  <c:v>Vencido de más de 90 días</c:v>
                </c:pt>
              </c:strCache>
            </c:strRef>
          </c:cat>
          <c:val>
            <c:numRef>
              <c:f>Ejemplo!$C$16:$C$20</c:f>
              <c:numCache>
                <c:formatCode>#,##0" €";[RED]\-#,##0" €"</c:formatCode>
                <c:ptCount val="5"/>
                <c:pt idx="0">
                  <c:v>145000</c:v>
                </c:pt>
                <c:pt idx="1">
                  <c:v>92000</c:v>
                </c:pt>
                <c:pt idx="2">
                  <c:v>70000</c:v>
                </c:pt>
                <c:pt idx="3">
                  <c:v>45000</c:v>
                </c:pt>
                <c:pt idx="4">
                  <c:v>40000</c:v>
                </c:pt>
              </c:numCache>
            </c:numRef>
          </c:val>
        </c:ser>
        <c:gapWidth val="150"/>
        <c:overlap val="0"/>
        <c:axId val="15962250"/>
        <c:axId val="56410568"/>
      </c:barChart>
      <c:catAx>
        <c:axId val="1596225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6410568"/>
        <c:crosses val="autoZero"/>
        <c:auto val="1"/>
        <c:lblAlgn val="ctr"/>
        <c:lblOffset val="100"/>
        <c:noMultiLvlLbl val="0"/>
      </c:catAx>
      <c:valAx>
        <c:axId val="56410568"/>
        <c:scaling>
          <c:orientation val="minMax"/>
        </c:scaling>
        <c:delete val="0"/>
        <c:axPos val="l"/>
        <c:numFmt formatCode="#,##0&quot; €&quot;;[RED]\-#,##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596225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41</xdr:row>
      <xdr:rowOff>0</xdr:rowOff>
    </xdr:from>
    <xdr:to>
      <xdr:col>5</xdr:col>
      <xdr:colOff>2194920</xdr:colOff>
      <xdr:row>56</xdr:row>
      <xdr:rowOff>21960</xdr:rowOff>
    </xdr:to>
    <xdr:graphicFrame>
      <xdr:nvGraphicFramePr>
        <xdr:cNvPr id="0" name="Chart 1"/>
        <xdr:cNvGraphicFramePr/>
      </xdr:nvGraphicFramePr>
      <xdr:xfrm>
        <a:off x="154800" y="1376352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41</xdr:row>
      <xdr:rowOff>0</xdr:rowOff>
    </xdr:from>
    <xdr:to>
      <xdr:col>5</xdr:col>
      <xdr:colOff>2194920</xdr:colOff>
      <xdr:row>56</xdr:row>
      <xdr:rowOff>21960</xdr:rowOff>
    </xdr:to>
    <xdr:graphicFrame>
      <xdr:nvGraphicFramePr>
        <xdr:cNvPr id="1" name="Chart 1"/>
        <xdr:cNvGraphicFramePr/>
      </xdr:nvGraphicFramePr>
      <xdr:xfrm>
        <a:off x="154800" y="1376352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15"/>
    <col collapsed="false" customWidth="true" hidden="false" outlineLevel="0" max="4" min="4" style="0" width="12"/>
    <col collapsed="false" customWidth="true" hidden="false" outlineLevel="0" max="5" min="5" style="0" width="14"/>
    <col collapsed="false" customWidth="true" hidden="false" outlineLevel="0" max="6" min="6" style="0" width="34"/>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c r="F4" s="3"/>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row>
    <row r="9" customFormat="false" ht="34.5" hidden="false" customHeight="true" outlineLevel="0" collapsed="false">
      <c r="B9" s="8" t="s">
        <v>6</v>
      </c>
      <c r="C9" s="9"/>
    </row>
    <row r="10" customFormat="false" ht="34.5" hidden="false" customHeight="true" outlineLevel="0" collapsed="false">
      <c r="B10" s="8" t="s">
        <v>7</v>
      </c>
      <c r="C10" s="10"/>
    </row>
    <row r="11" customFormat="false" ht="34.5" hidden="false" customHeight="true" outlineLevel="0" collapsed="false">
      <c r="B11" s="8" t="s">
        <v>8</v>
      </c>
      <c r="C11" s="10"/>
    </row>
    <row r="12" customFormat="false" ht="34.5" hidden="false" customHeight="true" outlineLevel="0" collapsed="false">
      <c r="B12" s="11" t="s">
        <v>9</v>
      </c>
      <c r="C12" s="12" t="str">
        <f aca="false">IF(OR(C8="",C8=0),"",C8/365)</f>
        <v/>
      </c>
    </row>
    <row r="14" customFormat="false" ht="24" hidden="false" customHeight="true" outlineLevel="0" collapsed="false">
      <c r="B14" s="13" t="s">
        <v>10</v>
      </c>
    </row>
    <row r="15" customFormat="false" ht="31.5" hidden="false" customHeight="true" outlineLevel="0" collapsed="false">
      <c r="B15" s="4" t="s">
        <v>11</v>
      </c>
      <c r="C15" s="5" t="s">
        <v>12</v>
      </c>
      <c r="D15" s="5" t="s">
        <v>13</v>
      </c>
      <c r="E15" s="5" t="s">
        <v>14</v>
      </c>
      <c r="F15" s="4" t="s">
        <v>15</v>
      </c>
    </row>
    <row r="16" customFormat="false" ht="18.75" hidden="false" customHeight="true" outlineLevel="0" collapsed="false">
      <c r="B16" s="6" t="s">
        <v>16</v>
      </c>
      <c r="C16" s="7"/>
      <c r="D16" s="14" t="str">
        <f aca="false">IF(OR(C16="",C21="",C21=0),"",C16/C21)</f>
        <v/>
      </c>
      <c r="E16" s="15" t="str">
        <f aca="false">IF(OR(C16="",C12=""),"",C16/C12)</f>
        <v/>
      </c>
      <c r="F16" s="6" t="s">
        <v>17</v>
      </c>
    </row>
    <row r="17" customFormat="false" ht="33.75" hidden="false" customHeight="true" outlineLevel="0" collapsed="false">
      <c r="B17" s="6" t="s">
        <v>18</v>
      </c>
      <c r="C17" s="7"/>
      <c r="D17" s="14" t="str">
        <f aca="false">IF(OR(C17="",C21="",C21=0),"",C17/C21)</f>
        <v/>
      </c>
      <c r="E17" s="15" t="str">
        <f aca="false">IF(OR(C17="",C12=""),"",C17/C12)</f>
        <v/>
      </c>
      <c r="F17" s="8" t="s">
        <v>19</v>
      </c>
    </row>
    <row r="18" customFormat="false" ht="33.75" hidden="false" customHeight="true" outlineLevel="0" collapsed="false">
      <c r="B18" s="6" t="s">
        <v>20</v>
      </c>
      <c r="C18" s="7"/>
      <c r="D18" s="14" t="str">
        <f aca="false">IF(OR(C18="",C21="",C21=0),"",C18/C21)</f>
        <v/>
      </c>
      <c r="E18" s="15" t="str">
        <f aca="false">IF(OR(C18="",C12=""),"",C18/C12)</f>
        <v/>
      </c>
      <c r="F18" s="8" t="s">
        <v>21</v>
      </c>
    </row>
    <row r="19" customFormat="false" ht="33.75" hidden="false" customHeight="true" outlineLevel="0" collapsed="false">
      <c r="B19" s="6" t="s">
        <v>22</v>
      </c>
      <c r="C19" s="7"/>
      <c r="D19" s="14" t="str">
        <f aca="false">IF(OR(C19="",C21="",C21=0),"",C19/C21)</f>
        <v/>
      </c>
      <c r="E19" s="15" t="str">
        <f aca="false">IF(OR(C19="",C12=""),"",C19/C12)</f>
        <v/>
      </c>
      <c r="F19" s="8" t="s">
        <v>23</v>
      </c>
    </row>
    <row r="20" customFormat="false" ht="33.75" hidden="false" customHeight="true" outlineLevel="0" collapsed="false">
      <c r="B20" s="6" t="s">
        <v>24</v>
      </c>
      <c r="C20" s="7"/>
      <c r="D20" s="14" t="str">
        <f aca="false">IF(OR(C20="",C21="",C21=0),"",C20/C21)</f>
        <v/>
      </c>
      <c r="E20" s="15" t="str">
        <f aca="false">IF(OR(C20="",C12=""),"",C20/C12)</f>
        <v/>
      </c>
      <c r="F20" s="8" t="s">
        <v>25</v>
      </c>
    </row>
    <row r="21" customFormat="false" ht="33.75" hidden="false" customHeight="true" outlineLevel="0" collapsed="false">
      <c r="B21" s="16" t="s">
        <v>26</v>
      </c>
      <c r="C21" s="17" t="str">
        <f aca="false">IF(COUNT(C16:C20)=0,"",SUM(C16:C20))</f>
        <v/>
      </c>
      <c r="D21" s="18" t="str">
        <f aca="false">IF(C21="","",1)</f>
        <v/>
      </c>
      <c r="E21" s="19" t="str">
        <f aca="false">IF(OR(C21="",C12=""),"",C21/C12)</f>
        <v/>
      </c>
      <c r="F21" s="8" t="s">
        <v>27</v>
      </c>
    </row>
    <row r="23" customFormat="false" ht="30" hidden="false" customHeight="true" outlineLevel="0" collapsed="false">
      <c r="B23" s="4" t="s">
        <v>28</v>
      </c>
      <c r="C23" s="5" t="s">
        <v>12</v>
      </c>
      <c r="D23" s="5" t="s">
        <v>13</v>
      </c>
      <c r="E23" s="5" t="s">
        <v>14</v>
      </c>
    </row>
    <row r="24" customFormat="false" ht="34.5" hidden="false" customHeight="true" outlineLevel="0" collapsed="false">
      <c r="B24" s="20" t="s">
        <v>29</v>
      </c>
      <c r="C24" s="17" t="str">
        <f aca="false">IF(COUNT(C17:C20)=0,"",SUM(C17:C20))</f>
        <v/>
      </c>
      <c r="D24" s="18" t="str">
        <f aca="false">IF(OR(C24="",C21="",C21=0),"",C24/C21)</f>
        <v/>
      </c>
      <c r="E24" s="19" t="str">
        <f aca="false">IF(OR(C24="",C12=""),"",C24/C12)</f>
        <v/>
      </c>
    </row>
    <row r="25" customFormat="false" ht="34.5" hidden="false" customHeight="true" outlineLevel="0" collapsed="false">
      <c r="B25" s="8" t="s">
        <v>30</v>
      </c>
      <c r="C25" s="21" t="str">
        <f aca="false">IF(COUNT(C19:C20)=0,"",SUM(C19:C20))</f>
        <v/>
      </c>
      <c r="D25" s="14" t="str">
        <f aca="false">IF(OR(C25="",C21="",C21=0),"",C25/C21)</f>
        <v/>
      </c>
      <c r="E25" s="15" t="str">
        <f aca="false">IF(OR(C25="",C12=""),"",C25/C12)</f>
        <v/>
      </c>
    </row>
    <row r="26" customFormat="false" ht="34.5" hidden="false" customHeight="true" outlineLevel="0" collapsed="false">
      <c r="B26" s="11" t="s">
        <v>31</v>
      </c>
      <c r="C26" s="12" t="str">
        <f aca="false">IF(OR(C21="",C9="",C12=""),"",MAX(0,C21-C9*C12))</f>
        <v/>
      </c>
      <c r="E26" s="22" t="str">
        <f aca="false">IF(OR(C26="",C12=""),"",C26/C12)</f>
        <v/>
      </c>
    </row>
    <row r="27" customFormat="false" ht="34.5" hidden="false" customHeight="true" outlineLevel="0" collapsed="false">
      <c r="B27" s="8" t="s">
        <v>32</v>
      </c>
      <c r="C27" s="21" t="str">
        <f aca="false">IF(OR(C26="",C10=""),"",C26*C10/100)</f>
        <v/>
      </c>
    </row>
    <row r="28" customFormat="false" ht="34.5" hidden="false" customHeight="true" outlineLevel="0" collapsed="false">
      <c r="B28" s="8" t="s">
        <v>33</v>
      </c>
      <c r="C28" s="21" t="str">
        <f aca="false">IF(OR(C24="",C11=""),"",C24*C11/100)</f>
        <v/>
      </c>
    </row>
    <row r="30" customFormat="false" ht="24" hidden="false" customHeight="true" outlineLevel="0" collapsed="false">
      <c r="B30" s="13" t="s">
        <v>34</v>
      </c>
    </row>
    <row r="31" customFormat="false" ht="31.5" hidden="false" customHeight="true" outlineLevel="0" collapsed="false">
      <c r="B31" s="4" t="s">
        <v>35</v>
      </c>
      <c r="C31" s="5" t="s">
        <v>36</v>
      </c>
      <c r="D31" s="5" t="s">
        <v>37</v>
      </c>
      <c r="E31" s="5" t="s">
        <v>38</v>
      </c>
      <c r="F31" s="4" t="s">
        <v>39</v>
      </c>
    </row>
    <row r="32" customFormat="false" ht="33.75" hidden="false" customHeight="true" outlineLevel="0" collapsed="false">
      <c r="B32" s="6" t="s">
        <v>40</v>
      </c>
      <c r="C32" s="9"/>
      <c r="D32" s="15" t="str">
        <f aca="false">IF(OR(C32="",E21=""),"",MAX(0,E21-C32))</f>
        <v/>
      </c>
      <c r="E32" s="21" t="str">
        <f aca="false">IF(OR(D32="",C12=""),"",D32*C12)</f>
        <v/>
      </c>
      <c r="F32" s="8" t="s">
        <v>41</v>
      </c>
    </row>
    <row r="33" customFormat="false" ht="33.75" hidden="false" customHeight="true" outlineLevel="0" collapsed="false">
      <c r="B33" s="6" t="s">
        <v>42</v>
      </c>
      <c r="C33" s="9"/>
      <c r="D33" s="15" t="str">
        <f aca="false">IF(OR(C33="",E21=""),"",MAX(0,E21-C33))</f>
        <v/>
      </c>
      <c r="E33" s="21" t="str">
        <f aca="false">IF(OR(D33="",C12=""),"",D33*C12)</f>
        <v/>
      </c>
      <c r="F33" s="8" t="s">
        <v>43</v>
      </c>
    </row>
    <row r="34" customFormat="false" ht="33.75" hidden="false" customHeight="true" outlineLevel="0" collapsed="false">
      <c r="B34" s="6" t="s">
        <v>44</v>
      </c>
      <c r="C34" s="9"/>
      <c r="D34" s="15" t="str">
        <f aca="false">IF(OR(C34="",E21=""),"",MAX(0,E21-C34))</f>
        <v/>
      </c>
      <c r="E34" s="21" t="str">
        <f aca="false">IF(OR(D34="",C12=""),"",D34*C12)</f>
        <v/>
      </c>
      <c r="F34" s="8" t="s">
        <v>45</v>
      </c>
    </row>
    <row r="35" customFormat="false" ht="33.75" hidden="false" customHeight="true" outlineLevel="0" collapsed="false">
      <c r="B35" s="6" t="s">
        <v>46</v>
      </c>
      <c r="C35" s="9"/>
      <c r="D35" s="15" t="str">
        <f aca="false">IF(OR(C35="",E21=""),"",MAX(0,E21-C35))</f>
        <v/>
      </c>
      <c r="E35" s="21" t="str">
        <f aca="false">IF(OR(D35="",C12=""),"",D35*C12)</f>
        <v/>
      </c>
      <c r="F35" s="8" t="s">
        <v>47</v>
      </c>
    </row>
    <row r="37" customFormat="false" ht="34.5" hidden="false" customHeight="true" outlineLevel="0" collapsed="false">
      <c r="B37" s="11" t="s">
        <v>48</v>
      </c>
      <c r="C37" s="12" t="str">
        <f aca="false">IF(OR(E35="",C10=""),"",E35*C10/100)</f>
        <v/>
      </c>
    </row>
    <row r="39" customFormat="false" ht="15" hidden="false" customHeight="true" outlineLevel="0" collapsed="false">
      <c r="B39" s="23" t="s">
        <v>49</v>
      </c>
      <c r="C39" s="23" t="s">
        <v>50</v>
      </c>
      <c r="D39" s="23" t="s">
        <v>51</v>
      </c>
      <c r="E39" s="24" t="s">
        <v>52</v>
      </c>
      <c r="F39" s="24"/>
    </row>
    <row r="40" customFormat="false" ht="30" hidden="false" customHeight="true" outlineLevel="0" collapsed="false">
      <c r="B40" s="25" t="str">
        <f aca="false">IF(C24="","",C24)</f>
        <v/>
      </c>
      <c r="C40" s="26" t="str">
        <f aca="false">IF(D24="","",D24)</f>
        <v/>
      </c>
      <c r="D40" s="27" t="str">
        <f aca="false">IF(E21="","",E21)</f>
        <v/>
      </c>
      <c r="E40" s="28" t="str">
        <f aca="false">IF(E35="","",E35)</f>
        <v/>
      </c>
      <c r="F40" s="28"/>
    </row>
  </sheetData>
  <sheetProtection sheet="true"/>
  <mergeCells count="3">
    <mergeCell ref="B4:F4"/>
    <mergeCell ref="E39:F39"/>
    <mergeCell ref="E40:F40"/>
  </mergeCells>
  <conditionalFormatting sqref="D16">
    <cfRule type="cellIs" priority="2" operator="greaterThanOrEqual" aboveAverage="0" equalAverage="0" bottom="0" percent="0" rank="0" text="" dxfId="0">
      <formula>0.7</formula>
    </cfRule>
    <cfRule type="cellIs" priority="3" operator="lessThan" aboveAverage="0" equalAverage="0" bottom="0" percent="0" rank="0" text="" dxfId="1">
      <formula>0.5</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15"/>
    <col collapsed="false" customWidth="true" hidden="false" outlineLevel="0" max="4" min="4" style="0" width="12"/>
    <col collapsed="false" customWidth="true" hidden="false" outlineLevel="0" max="5" min="5" style="0" width="14"/>
    <col collapsed="false" customWidth="true" hidden="false" outlineLevel="0" max="6" min="6" style="0" width="34"/>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29" t="s">
        <v>53</v>
      </c>
      <c r="C4" s="29"/>
      <c r="D4" s="29"/>
      <c r="E4" s="29"/>
      <c r="F4" s="29"/>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t="n">
        <v>1680000</v>
      </c>
    </row>
    <row r="9" customFormat="false" ht="34.5" hidden="false" customHeight="true" outlineLevel="0" collapsed="false">
      <c r="B9" s="8" t="s">
        <v>6</v>
      </c>
      <c r="C9" s="9" t="n">
        <v>60</v>
      </c>
    </row>
    <row r="10" customFormat="false" ht="34.5" hidden="false" customHeight="true" outlineLevel="0" collapsed="false">
      <c r="B10" s="8" t="s">
        <v>7</v>
      </c>
      <c r="C10" s="10" t="n">
        <v>6</v>
      </c>
    </row>
    <row r="11" customFormat="false" ht="34.5" hidden="false" customHeight="true" outlineLevel="0" collapsed="false">
      <c r="B11" s="8" t="s">
        <v>8</v>
      </c>
      <c r="C11" s="10" t="n">
        <v>10.4</v>
      </c>
    </row>
    <row r="12" customFormat="false" ht="34.5" hidden="false" customHeight="true" outlineLevel="0" collapsed="false">
      <c r="B12" s="11" t="s">
        <v>9</v>
      </c>
      <c r="C12" s="12" t="n">
        <f aca="false">IF(OR(C8="",C8=0),"",C8/365)</f>
        <v>4602.7397260274</v>
      </c>
    </row>
    <row r="14" customFormat="false" ht="24" hidden="false" customHeight="true" outlineLevel="0" collapsed="false">
      <c r="B14" s="13" t="s">
        <v>10</v>
      </c>
    </row>
    <row r="15" customFormat="false" ht="31.5" hidden="false" customHeight="true" outlineLevel="0" collapsed="false">
      <c r="B15" s="4" t="s">
        <v>11</v>
      </c>
      <c r="C15" s="5" t="s">
        <v>12</v>
      </c>
      <c r="D15" s="5" t="s">
        <v>13</v>
      </c>
      <c r="E15" s="5" t="s">
        <v>14</v>
      </c>
      <c r="F15" s="4" t="s">
        <v>15</v>
      </c>
    </row>
    <row r="16" customFormat="false" ht="18.75" hidden="false" customHeight="true" outlineLevel="0" collapsed="false">
      <c r="B16" s="6" t="s">
        <v>16</v>
      </c>
      <c r="C16" s="7" t="n">
        <v>145000</v>
      </c>
      <c r="D16" s="14" t="n">
        <f aca="false">IF(OR(C16="",C21="",C21=0),"",C16/C21)</f>
        <v>0.369897959183673</v>
      </c>
      <c r="E16" s="15" t="n">
        <f aca="false">IF(OR(C16="",C12=""),"",C16/C12)</f>
        <v>31.5029761904762</v>
      </c>
      <c r="F16" s="6" t="s">
        <v>17</v>
      </c>
    </row>
    <row r="17" customFormat="false" ht="33.75" hidden="false" customHeight="true" outlineLevel="0" collapsed="false">
      <c r="B17" s="6" t="s">
        <v>18</v>
      </c>
      <c r="C17" s="7" t="n">
        <v>92000</v>
      </c>
      <c r="D17" s="14" t="n">
        <f aca="false">IF(OR(C17="",C21="",C21=0),"",C17/C21)</f>
        <v>0.23469387755102</v>
      </c>
      <c r="E17" s="15" t="n">
        <f aca="false">IF(OR(C17="",C12=""),"",C17/C12)</f>
        <v>19.9880952380952</v>
      </c>
      <c r="F17" s="8" t="s">
        <v>19</v>
      </c>
    </row>
    <row r="18" customFormat="false" ht="33.75" hidden="false" customHeight="true" outlineLevel="0" collapsed="false">
      <c r="B18" s="6" t="s">
        <v>20</v>
      </c>
      <c r="C18" s="7" t="n">
        <v>70000</v>
      </c>
      <c r="D18" s="14" t="n">
        <f aca="false">IF(OR(C18="",C21="",C21=0),"",C18/C21)</f>
        <v>0.178571428571429</v>
      </c>
      <c r="E18" s="15" t="n">
        <f aca="false">IF(OR(C18="",C12=""),"",C18/C12)</f>
        <v>15.2083333333333</v>
      </c>
      <c r="F18" s="8" t="s">
        <v>21</v>
      </c>
    </row>
    <row r="19" customFormat="false" ht="33.75" hidden="false" customHeight="true" outlineLevel="0" collapsed="false">
      <c r="B19" s="6" t="s">
        <v>22</v>
      </c>
      <c r="C19" s="7" t="n">
        <v>45000</v>
      </c>
      <c r="D19" s="14" t="n">
        <f aca="false">IF(OR(C19="",C21="",C21=0),"",C19/C21)</f>
        <v>0.114795918367347</v>
      </c>
      <c r="E19" s="15" t="n">
        <f aca="false">IF(OR(C19="",C12=""),"",C19/C12)</f>
        <v>9.77678571428571</v>
      </c>
      <c r="F19" s="8" t="s">
        <v>23</v>
      </c>
    </row>
    <row r="20" customFormat="false" ht="33.75" hidden="false" customHeight="true" outlineLevel="0" collapsed="false">
      <c r="B20" s="6" t="s">
        <v>24</v>
      </c>
      <c r="C20" s="7" t="n">
        <v>40000</v>
      </c>
      <c r="D20" s="14" t="n">
        <f aca="false">IF(OR(C20="",C21="",C21=0),"",C20/C21)</f>
        <v>0.102040816326531</v>
      </c>
      <c r="E20" s="15" t="n">
        <f aca="false">IF(OR(C20="",C12=""),"",C20/C12)</f>
        <v>8.69047619047619</v>
      </c>
      <c r="F20" s="8" t="s">
        <v>25</v>
      </c>
    </row>
    <row r="21" customFormat="false" ht="33.75" hidden="false" customHeight="true" outlineLevel="0" collapsed="false">
      <c r="B21" s="16" t="s">
        <v>26</v>
      </c>
      <c r="C21" s="17" t="n">
        <f aca="false">IF(COUNT(C16:C20)=0,"",SUM(C16:C20))</f>
        <v>392000</v>
      </c>
      <c r="D21" s="18" t="n">
        <f aca="false">IF(C21="","",1)</f>
        <v>1</v>
      </c>
      <c r="E21" s="19" t="n">
        <f aca="false">IF(OR(C21="",C12=""),"",C21/C12)</f>
        <v>85.1666666666667</v>
      </c>
      <c r="F21" s="8" t="s">
        <v>27</v>
      </c>
    </row>
    <row r="23" customFormat="false" ht="30" hidden="false" customHeight="true" outlineLevel="0" collapsed="false">
      <c r="B23" s="4" t="s">
        <v>28</v>
      </c>
      <c r="C23" s="5" t="s">
        <v>12</v>
      </c>
      <c r="D23" s="5" t="s">
        <v>13</v>
      </c>
      <c r="E23" s="5" t="s">
        <v>14</v>
      </c>
    </row>
    <row r="24" customFormat="false" ht="34.5" hidden="false" customHeight="true" outlineLevel="0" collapsed="false">
      <c r="B24" s="20" t="s">
        <v>29</v>
      </c>
      <c r="C24" s="17" t="n">
        <f aca="false">IF(COUNT(C17:C20)=0,"",SUM(C17:C20))</f>
        <v>247000</v>
      </c>
      <c r="D24" s="18" t="n">
        <f aca="false">IF(OR(C24="",C21="",C21=0),"",C24/C21)</f>
        <v>0.630102040816327</v>
      </c>
      <c r="E24" s="19" t="n">
        <f aca="false">IF(OR(C24="",C12=""),"",C24/C12)</f>
        <v>53.6636904761905</v>
      </c>
    </row>
    <row r="25" customFormat="false" ht="34.5" hidden="false" customHeight="true" outlineLevel="0" collapsed="false">
      <c r="B25" s="8" t="s">
        <v>30</v>
      </c>
      <c r="C25" s="21" t="n">
        <f aca="false">IF(COUNT(C19:C20)=0,"",SUM(C19:C20))</f>
        <v>85000</v>
      </c>
      <c r="D25" s="14" t="n">
        <f aca="false">IF(OR(C25="",C21="",C21=0),"",C25/C21)</f>
        <v>0.216836734693878</v>
      </c>
      <c r="E25" s="15" t="n">
        <f aca="false">IF(OR(C25="",C12=""),"",C25/C12)</f>
        <v>18.4672619047619</v>
      </c>
    </row>
    <row r="26" customFormat="false" ht="34.5" hidden="false" customHeight="true" outlineLevel="0" collapsed="false">
      <c r="B26" s="11" t="s">
        <v>31</v>
      </c>
      <c r="C26" s="12" t="n">
        <f aca="false">IF(OR(C21="",C9="",C12=""),"",MAX(0,C21-C9*C12))</f>
        <v>115835.616438356</v>
      </c>
      <c r="E26" s="22" t="n">
        <f aca="false">IF(OR(C26="",C12=""),"",C26/C12)</f>
        <v>25.1666666666667</v>
      </c>
    </row>
    <row r="27" customFormat="false" ht="34.5" hidden="false" customHeight="true" outlineLevel="0" collapsed="false">
      <c r="B27" s="8" t="s">
        <v>32</v>
      </c>
      <c r="C27" s="21" t="n">
        <f aca="false">IF(OR(C26="",C10=""),"",C26*C10/100)</f>
        <v>6950.13698630137</v>
      </c>
    </row>
    <row r="28" customFormat="false" ht="34.5" hidden="false" customHeight="true" outlineLevel="0" collapsed="false">
      <c r="B28" s="8" t="s">
        <v>33</v>
      </c>
      <c r="C28" s="21" t="n">
        <f aca="false">IF(OR(C24="",C11=""),"",C24*C11/100)</f>
        <v>25688</v>
      </c>
    </row>
    <row r="30" customFormat="false" ht="24" hidden="false" customHeight="true" outlineLevel="0" collapsed="false">
      <c r="B30" s="13" t="s">
        <v>34</v>
      </c>
    </row>
    <row r="31" customFormat="false" ht="31.5" hidden="false" customHeight="true" outlineLevel="0" collapsed="false">
      <c r="B31" s="4" t="s">
        <v>35</v>
      </c>
      <c r="C31" s="5" t="s">
        <v>36</v>
      </c>
      <c r="D31" s="5" t="s">
        <v>37</v>
      </c>
      <c r="E31" s="5" t="s">
        <v>38</v>
      </c>
      <c r="F31" s="4" t="s">
        <v>39</v>
      </c>
    </row>
    <row r="32" customFormat="false" ht="33.75" hidden="false" customHeight="true" outlineLevel="0" collapsed="false">
      <c r="B32" s="6" t="s">
        <v>40</v>
      </c>
      <c r="C32" s="9" t="n">
        <v>80</v>
      </c>
      <c r="D32" s="15" t="n">
        <f aca="false">IF(OR(C32="",E21=""),"",MAX(0,E21-C32))</f>
        <v>5.16666666666666</v>
      </c>
      <c r="E32" s="21" t="n">
        <f aca="false">IF(OR(D32="",C12=""),"",D32*C12)</f>
        <v>23780.8219178082</v>
      </c>
      <c r="F32" s="8" t="s">
        <v>41</v>
      </c>
    </row>
    <row r="33" customFormat="false" ht="33.75" hidden="false" customHeight="true" outlineLevel="0" collapsed="false">
      <c r="B33" s="6" t="s">
        <v>42</v>
      </c>
      <c r="C33" s="9" t="n">
        <v>75</v>
      </c>
      <c r="D33" s="15" t="n">
        <f aca="false">IF(OR(C33="",E21=""),"",MAX(0,E21-C33))</f>
        <v>10.1666666666667</v>
      </c>
      <c r="E33" s="21" t="n">
        <f aca="false">IF(OR(D33="",C12=""),"",D33*C12)</f>
        <v>46794.5205479452</v>
      </c>
      <c r="F33" s="8" t="s">
        <v>43</v>
      </c>
    </row>
    <row r="34" customFormat="false" ht="33.75" hidden="false" customHeight="true" outlineLevel="0" collapsed="false">
      <c r="B34" s="6" t="s">
        <v>44</v>
      </c>
      <c r="C34" s="9" t="n">
        <v>70</v>
      </c>
      <c r="D34" s="15" t="n">
        <f aca="false">IF(OR(C34="",E21=""),"",MAX(0,E21-C34))</f>
        <v>15.1666666666667</v>
      </c>
      <c r="E34" s="21" t="n">
        <f aca="false">IF(OR(D34="",C12=""),"",D34*C12)</f>
        <v>69808.2191780821</v>
      </c>
      <c r="F34" s="8" t="s">
        <v>45</v>
      </c>
    </row>
    <row r="35" customFormat="false" ht="33.75" hidden="false" customHeight="true" outlineLevel="0" collapsed="false">
      <c r="B35" s="6" t="s">
        <v>46</v>
      </c>
      <c r="C35" s="9" t="n">
        <v>60</v>
      </c>
      <c r="D35" s="15" t="n">
        <f aca="false">IF(OR(C35="",E21=""),"",MAX(0,E21-C35))</f>
        <v>25.1666666666667</v>
      </c>
      <c r="E35" s="21" t="n">
        <f aca="false">IF(OR(D35="",C12=""),"",D35*C12)</f>
        <v>115835.616438356</v>
      </c>
      <c r="F35" s="8" t="s">
        <v>47</v>
      </c>
    </row>
    <row r="37" customFormat="false" ht="34.5" hidden="false" customHeight="true" outlineLevel="0" collapsed="false">
      <c r="B37" s="11" t="s">
        <v>48</v>
      </c>
      <c r="C37" s="12" t="n">
        <f aca="false">IF(OR(E35="",C10=""),"",E35*C10/100)</f>
        <v>6950.13698630137</v>
      </c>
    </row>
    <row r="39" customFormat="false" ht="15" hidden="false" customHeight="true" outlineLevel="0" collapsed="false">
      <c r="B39" s="23" t="s">
        <v>49</v>
      </c>
      <c r="C39" s="23" t="s">
        <v>50</v>
      </c>
      <c r="D39" s="23" t="s">
        <v>51</v>
      </c>
      <c r="E39" s="24" t="s">
        <v>52</v>
      </c>
      <c r="F39" s="24"/>
    </row>
    <row r="40" customFormat="false" ht="30" hidden="false" customHeight="true" outlineLevel="0" collapsed="false">
      <c r="B40" s="25" t="n">
        <f aca="false">IF(C24="","",C24)</f>
        <v>247000</v>
      </c>
      <c r="C40" s="26" t="n">
        <f aca="false">IF(D24="","",D24)</f>
        <v>0.630102040816327</v>
      </c>
      <c r="D40" s="27" t="n">
        <f aca="false">IF(E21="","",E21)</f>
        <v>85.1666666666667</v>
      </c>
      <c r="E40" s="28" t="n">
        <f aca="false">IF(E35="","",E35)</f>
        <v>115835.616438356</v>
      </c>
      <c r="F40" s="28"/>
    </row>
  </sheetData>
  <sheetProtection sheet="true"/>
  <mergeCells count="3">
    <mergeCell ref="B4:F4"/>
    <mergeCell ref="E39:F39"/>
    <mergeCell ref="E40:F40"/>
  </mergeCells>
  <conditionalFormatting sqref="D16">
    <cfRule type="cellIs" priority="2" operator="greaterThanOrEqual" aboveAverage="0" equalAverage="0" bottom="0" percent="0" rank="0" text="" dxfId="0">
      <formula>0.7</formula>
    </cfRule>
    <cfRule type="cellIs" priority="3" operator="lessThan" aboveAverage="0" equalAverage="0" bottom="0" percent="0" rank="0" text="" dxfId="1">
      <formula>0.5</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30" t="s">
        <v>54</v>
      </c>
    </row>
    <row r="5" customFormat="false" ht="24" hidden="false" customHeight="true" outlineLevel="0" collapsed="false">
      <c r="B5" s="13" t="s">
        <v>55</v>
      </c>
    </row>
    <row r="6" customFormat="false" ht="75" hidden="false" customHeight="true" outlineLevel="0" collapsed="false">
      <c r="B6" s="31" t="s">
        <v>56</v>
      </c>
      <c r="C6" s="31"/>
    </row>
    <row r="8" customFormat="false" ht="24" hidden="false" customHeight="true" outlineLevel="0" collapsed="false">
      <c r="B8" s="13" t="s">
        <v>57</v>
      </c>
    </row>
    <row r="9" customFormat="false" ht="30" hidden="false" customHeight="true" outlineLevel="0" collapsed="false">
      <c r="B9" s="31" t="s">
        <v>58</v>
      </c>
      <c r="C9" s="31"/>
    </row>
    <row r="10" customFormat="false" ht="15.75" hidden="false" customHeight="true" outlineLevel="0" collapsed="false">
      <c r="B10" s="31" t="s">
        <v>59</v>
      </c>
      <c r="C10" s="31"/>
    </row>
    <row r="11" customFormat="false" ht="30" hidden="false" customHeight="true" outlineLevel="0" collapsed="false">
      <c r="B11" s="31" t="s">
        <v>60</v>
      </c>
      <c r="C11" s="31"/>
    </row>
    <row r="12" customFormat="false" ht="30" hidden="false" customHeight="true" outlineLevel="0" collapsed="false">
      <c r="B12" s="31" t="s">
        <v>61</v>
      </c>
      <c r="C12" s="31"/>
    </row>
    <row r="14" customFormat="false" ht="24" hidden="false" customHeight="true" outlineLevel="0" collapsed="false">
      <c r="B14" s="13" t="s">
        <v>62</v>
      </c>
    </row>
    <row r="15" customFormat="false" ht="30" hidden="false" customHeight="true" outlineLevel="0" collapsed="false">
      <c r="B15" s="31" t="s">
        <v>63</v>
      </c>
      <c r="C15" s="31"/>
    </row>
    <row r="16" customFormat="false" ht="30" hidden="false" customHeight="true" outlineLevel="0" collapsed="false">
      <c r="B16" s="31" t="s">
        <v>64</v>
      </c>
      <c r="C16" s="31"/>
    </row>
    <row r="17" customFormat="false" ht="45" hidden="false" customHeight="true" outlineLevel="0" collapsed="false">
      <c r="B17" s="31" t="s">
        <v>65</v>
      </c>
      <c r="C17" s="31"/>
    </row>
    <row r="18" customFormat="false" ht="30" hidden="false" customHeight="true" outlineLevel="0" collapsed="false">
      <c r="B18" s="31" t="s">
        <v>66</v>
      </c>
      <c r="C18" s="31"/>
    </row>
    <row r="19" customFormat="false" ht="30" hidden="false" customHeight="true" outlineLevel="0" collapsed="false">
      <c r="B19" s="31" t="s">
        <v>67</v>
      </c>
      <c r="C19" s="31"/>
    </row>
    <row r="21" customFormat="false" ht="24" hidden="false" customHeight="true" outlineLevel="0" collapsed="false">
      <c r="B21" s="13" t="s">
        <v>68</v>
      </c>
    </row>
    <row r="22" customFormat="false" ht="30" hidden="false" customHeight="true" outlineLevel="0" collapsed="false">
      <c r="B22" s="31" t="s">
        <v>69</v>
      </c>
      <c r="C22" s="31"/>
    </row>
    <row r="23" customFormat="false" ht="30" hidden="false" customHeight="true" outlineLevel="0" collapsed="false">
      <c r="B23" s="31" t="s">
        <v>70</v>
      </c>
      <c r="C23" s="31"/>
    </row>
    <row r="24" customFormat="false" ht="60" hidden="false" customHeight="true" outlineLevel="0" collapsed="false">
      <c r="B24" s="31" t="s">
        <v>71</v>
      </c>
      <c r="C24" s="31"/>
    </row>
    <row r="25" customFormat="false" ht="45" hidden="false" customHeight="true" outlineLevel="0" collapsed="false">
      <c r="B25" s="31" t="s">
        <v>72</v>
      </c>
      <c r="C25" s="31"/>
    </row>
    <row r="27" customFormat="false" ht="24" hidden="false" customHeight="true" outlineLevel="0" collapsed="false">
      <c r="B27" s="32" t="s">
        <v>73</v>
      </c>
    </row>
    <row r="28" customFormat="false" ht="90" hidden="false" customHeight="true" outlineLevel="0" collapsed="false">
      <c r="B28" s="33" t="s">
        <v>74</v>
      </c>
      <c r="C28" s="33"/>
    </row>
    <row r="30" customFormat="false" ht="24" hidden="false" customHeight="true" outlineLevel="0" collapsed="false">
      <c r="B30" s="13" t="s">
        <v>75</v>
      </c>
    </row>
    <row r="31" customFormat="false" ht="19.5" hidden="false" customHeight="true" outlineLevel="0" collapsed="false">
      <c r="B31" s="34" t="s">
        <v>76</v>
      </c>
      <c r="C31" s="34"/>
    </row>
    <row r="32" customFormat="false" ht="19.5" hidden="false" customHeight="true" outlineLevel="0" collapsed="false">
      <c r="B32" s="35" t="s">
        <v>77</v>
      </c>
      <c r="C32" s="35"/>
    </row>
    <row r="33" customFormat="false" ht="19.5" hidden="false" customHeight="true" outlineLevel="0" collapsed="false">
      <c r="B33" s="36" t="s">
        <v>78</v>
      </c>
      <c r="C33" s="36"/>
    </row>
  </sheetData>
  <sheetProtection sheet="true"/>
  <mergeCells count="18">
    <mergeCell ref="B6:C6"/>
    <mergeCell ref="B9:C9"/>
    <mergeCell ref="B10:C10"/>
    <mergeCell ref="B11:C11"/>
    <mergeCell ref="B12:C12"/>
    <mergeCell ref="B15:C15"/>
    <mergeCell ref="B16:C16"/>
    <mergeCell ref="B17:C17"/>
    <mergeCell ref="B18:C18"/>
    <mergeCell ref="B19:C19"/>
    <mergeCell ref="B22:C22"/>
    <mergeCell ref="B23:C23"/>
    <mergeCell ref="B24:C24"/>
    <mergeCell ref="B25:C25"/>
    <mergeCell ref="B28:C28"/>
    <mergeCell ref="B31:C31"/>
    <mergeCell ref="B32:C32"/>
    <mergeCell ref="B33:C3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2026-09-10T12:23:58Z</dcterms:created>
  <dc:creator>openpyxl</dc:creator>
  <dc:description/>
  <dc:language>en-US</dc:language>
  <cp:lastModifiedBy/>
  <dcterms:modified xsi:type="dcterms:W3CDTF">2026-09-10T12:23:58Z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