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<sst xmlns="http://schemas.openxmlformats.org/spreadsheetml/2006/main" count="140" uniqueCount="81">
  <si>
    <t xml:space="preserve">Tabla de descuento contra volumen</t>
  </si>
  <si>
    <t xml:space="preserve">Pones tu margen bruto y la hoja te dice cuánto tienes que vender de más por cada punto que regalas, y a partir de qué descuento ya no hay volumen que valga.</t>
  </si>
  <si>
    <t xml:space="preserve">   Escribes tú en las celdas azules.   ·   Lo gris lo calcula la hoja sola.   ·   Capítulo 16 · plantilla 16.1 de 44   ·   El detalle, en la hoja «Cómo se usa».</t>
  </si>
  <si>
    <t xml:space="preserve">Tu margen bruto</t>
  </si>
  <si>
    <t xml:space="preserve">Al año</t>
  </si>
  <si>
    <t xml:space="preserve">Ventas del año</t>
  </si>
  <si>
    <t xml:space="preserve">Coste directo   ·   material, subcontratas y horas que facturas</t>
  </si>
  <si>
    <t xml:space="preserve">Margen bruto en euros</t>
  </si>
  <si>
    <t xml:space="preserve">Margen bruto sobre ventas</t>
  </si>
  <si>
    <t xml:space="preserve">Tu beneficio neto del año</t>
  </si>
  <si>
    <t xml:space="preserve">EL PEDIDO QUE TIENES DELANTE</t>
  </si>
  <si>
    <t xml:space="preserve">Un cliente te pide un gesto</t>
  </si>
  <si>
    <t xml:space="preserve">Escribes tú</t>
  </si>
  <si>
    <t xml:space="preserve">Lo que sale</t>
  </si>
  <si>
    <t xml:space="preserve">Importe del pedido a tarifa</t>
  </si>
  <si>
    <t xml:space="preserve">Descuento que te piden   ·   escribe 5 si es un 5 %</t>
  </si>
  <si>
    <t xml:space="preserve">Margen que deja ese pedido a tarifa</t>
  </si>
  <si>
    <t xml:space="preserve">Euros que regalas</t>
  </si>
  <si>
    <t xml:space="preserve">Margen que te queda en el pedido</t>
  </si>
  <si>
    <t xml:space="preserve">Del beneficio de ese pedido, has regalado</t>
  </si>
  <si>
    <t xml:space="preserve">Volumen extra que necesitas para taparlo</t>
  </si>
  <si>
    <t xml:space="preserve">O sea, ese pedido tendría que ser de</t>
  </si>
  <si>
    <t xml:space="preserve">TU TABLA DE DESCUENTOS   ·   FIGURA 16.1</t>
  </si>
  <si>
    <t xml:space="preserve">Descuento   ·   escribe 5 si es un 5 %</t>
  </si>
  <si>
    <t xml:space="preserve">Con un margen del 30 %</t>
  </si>
  <si>
    <t xml:space="preserve">Con un margen del 45 %</t>
  </si>
  <si>
    <t xml:space="preserve">Con un margen del 60 %</t>
  </si>
  <si>
    <t xml:space="preserve">Con TU margen</t>
  </si>
  <si>
    <t xml:space="preserve">Lo que te cuesta al año si lo das en todo</t>
  </si>
  <si>
    <t xml:space="preserve">A partir de este descuento no hay volumen que valga</t>
  </si>
  <si>
    <t xml:space="preserve">LOS DESCUENTOS QUE NO LLAMAS DESCUENTO</t>
  </si>
  <si>
    <t xml:space="preserve">Las cuatro capas que nadie suma juntas</t>
  </si>
  <si>
    <t xml:space="preserve">Sobre ventas   ·   escribe 0,8 %</t>
  </si>
  <si>
    <t xml:space="preserve">En euros</t>
  </si>
  <si>
    <t xml:space="preserve">Descuento comercial que sí sale en la factura</t>
  </si>
  <si>
    <t xml:space="preserve">Rappel de fin de año</t>
  </si>
  <si>
    <t xml:space="preserve">Descuento por pronto pago</t>
  </si>
  <si>
    <t xml:space="preserve">Lo que regalas en la última llamada y las notas de abono</t>
  </si>
  <si>
    <t xml:space="preserve">Tu descuento medio real</t>
  </si>
  <si>
    <t xml:space="preserve">Y eso, sobre tu beneficio neto, es un</t>
  </si>
  <si>
    <t xml:space="preserve">Volumen extra que haría falta para taparlo entero</t>
  </si>
  <si>
    <t xml:space="preserve">EL DESCUENTO DE ENTRADA, EL QUE NO SE RETIRA NUNCA</t>
  </si>
  <si>
    <t xml:space="preserve">Entrar con precio bajo en un cliente nuevo</t>
  </si>
  <si>
    <t xml:space="preserve">Lo que te compraría ese cliente al año</t>
  </si>
  <si>
    <t xml:space="preserve">Descuento de entrada   ·   escribe 10 si es un 10 %</t>
  </si>
  <si>
    <t xml:space="preserve">Años que se va a quedar ese precio</t>
  </si>
  <si>
    <t xml:space="preserve">Margen que deja ese cliente a tarifa</t>
  </si>
  <si>
    <t xml:space="preserve">Margen que deja con el descuento de entrada</t>
  </si>
  <si>
    <t xml:space="preserve">Lo que te cuesta cada año</t>
  </si>
  <si>
    <t xml:space="preserve">Lo que te cuesta hasta que lo retires</t>
  </si>
  <si>
    <t xml:space="preserve">Y para compensarlo tendrías que venderle cada año</t>
  </si>
  <si>
    <t xml:space="preserve">VOLUMEN EXTRA QUE EXIGE EL DESCUENTO QUE TE PIDEN</t>
  </si>
  <si>
    <t xml:space="preserve">A PARTIR DE AQUÍ NO HAY VOLUMEN QUE VALGA</t>
  </si>
  <si>
    <t xml:space="preserve">TU DESCUENTO MEDIO REAL</t>
  </si>
  <si>
    <t xml:space="preserve">LO QUE SE TE VA AL AÑO EN DESCUENTOS</t>
  </si>
  <si>
    <t xml:space="preserve">   EJEMPLO RESUELTO   ·   Los números son los del libro. Para trabajar con los tuyos, usa la hoja «Plantilla».</t>
  </si>
  <si>
    <t xml:space="preserve">Capítulo 16 · plantilla 16.1 de 44 · «Facturas mucho y no ganas dinero»</t>
  </si>
  <si>
    <t xml:space="preserve">PARA QUÉ SIRVE</t>
  </si>
  <si>
    <t xml:space="preserve">Un descuento no sale del precio: sale del margen. El material y las horas cuestan lo mismo antes y después del gesto, así que los euros que regalas salen enteros de lo que te quedaba. Esta hoja te dice cuánto tendrías que vender de más para volver al punto de partida, y a partir de qué descuento ya no existe ningún volumen que lo compense.</t>
  </si>
  <si>
    <t xml:space="preserve">QUÉ NECESITAS TENER A MANO</t>
  </si>
  <si>
    <t xml:space="preserve">Tus ventas del año y tu coste directo, para que salga tu margen bruto. Todo el capítulo depende de ese número.</t>
  </si>
  <si>
    <t xml:space="preserve">Tu beneficio neto del año, que es contra lo que hay que comparar un descuento. Nunca contra la facturación.</t>
  </si>
  <si>
    <t xml:space="preserve">El pedido que tienes encima de la mesa y el descuento que te están pidiendo.</t>
  </si>
  <si>
    <t xml:space="preserve">Una estimación de las cuatro capas: descuento comercial, rappel, pronto pago y lo que regalas en la última llamada. Si no las tienes, pide a tu asesoría la diferencia entre el importe a precio de lista y el realmente facturado.</t>
  </si>
  <si>
    <t xml:space="preserve">CÓMO SE RELLENA</t>
  </si>
  <si>
    <t xml:space="preserve">Rellena ventas y coste directo. Con eso ya tienes tu margen bruto y tu tabla entera está calculada.</t>
  </si>
  <si>
    <t xml:space="preserve">Pon el pedido y el descuento que te piden. Mira las dos últimas filas del bloque: el volumen extra necesario y el importe al que tendría que crecer el pedido.</t>
  </si>
  <si>
    <t xml:space="preserve">En la tabla puedes cambiar los descuentos de la primera columna por los que tú manejas. Las columnas del 30, 45 y 60 % están para situarte; la que manda es «con TU margen».</t>
  </si>
  <si>
    <t xml:space="preserve">Suma tus cuatro capas de descuento. Casi siempre salen entre dos y cinco puntos de facturación, bastante más de lo que creías conceder.</t>
  </si>
  <si>
    <t xml:space="preserve">Si estás pensando en entrar en un cliente con precio bajo, usa el último bloque y pon los años que de verdad va a durar ese precio. No pongas uno.</t>
  </si>
  <si>
    <t xml:space="preserve">QUÉ TE ESTÁ DICIENDO</t>
  </si>
  <si>
    <t xml:space="preserve">Que la curva no es una recta. Con un 45 % de margen, un 5 % de descuento pide un 12,5 % más de volumen y un 10 % pide un 28,6 %. El doble de descuento no cuesta el doble: cuesta mucho más.</t>
  </si>
  <si>
    <t xml:space="preserve">Dónde aparece «no hay». Cuando el descuento se acerca a tu margen bruto no existe crecimiento razonable que lo recupere, y cuando lo iguala estás vendiendo por debajo de tu coste directo: cada pedido nuevo te empobrece.</t>
  </si>
  <si>
    <t xml:space="preserve">El porcentaje del beneficio del pedido que se va con el gesto. Un 5 % sobre un pedido con 45 % de margen no es un 5 %: es el 11,1 % de lo que ese pedido te dejaba.</t>
  </si>
  <si>
    <t xml:space="preserve">Tu descuento medio real comparado con tu beneficio neto. Dos puntos de descuento sobre toda la facturación se llevan la cuarta parte de lo que gana una empresa como la del ejemplo, decididos en conversaciones de cuatro segundos.</t>
  </si>
  <si>
    <t xml:space="preserve">OJO CON ESTO</t>
  </si>
  <si>
    <t xml:space="preserve">El precio de entrada es el precio para siempre. A ojos del cliente no es una promoción: es tu precio, el que ha metido en su presupuesto y el que le ha enseñado a su jefe. Subirlo un año después no es retirar un descuento, es una subida del 11 % que tienes que justificar sin que haya cambiado nada. Si decides entrar con descuento, que lleve fecha y motivo escritos desde el primer día: «primer pedido», «campaña de enero», «precio de lanzamiento hasta junio». Y no concedas nunca un punto sin pedir algo en la misma frase.</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</si>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</sst>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5">
    <numFmt numFmtId="164" formatCode="General"/>
    <numFmt numFmtId="165" formatCode="#,##0&quot; €&quot;;[RED]\-#,##0&quot; €&quot;"/>
    <numFmt numFmtId="166" formatCode="0.0\ %;[RED]\-0.0\ %"/>
    <numFmt numFmtId="167" formatCode="0.0&quot; %&quot;"/>
    <numFmt numFmtId="168" formatCode="#,##0"/>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9"/>
      <color rgb="FF78808F"/>
      <name val="Calibri"/>
      <family val="0"/>
      <charset val="1"/>
    </font>
    <font>
      <b val="true"/>
      <sz val="17"/>
      <color rgb="FF12284F"/>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false" indent="0" shrinkToFit="false"/>
      <protection locked="true" hidden="false"/>
    </xf>
    <xf numFmtId="166" fontId="12" fillId="3" borderId="6"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5" fontId="14" fillId="4" borderId="6" xfId="0" applyFont="true" applyBorder="true" applyAlignment="true" applyProtection="false">
      <alignment horizontal="right" vertical="center" textRotation="0" wrapText="false" indent="0" shrinkToFit="false"/>
      <protection locked="true" hidden="false"/>
    </xf>
    <xf numFmtId="166" fontId="10" fillId="4" borderId="6"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left" vertical="center" textRotation="0" wrapText="false" indent="0" shrinkToFit="false"/>
      <protection locked="false" hidden="false"/>
    </xf>
    <xf numFmtId="166" fontId="14" fillId="4" borderId="6" xfId="0" applyFont="true" applyBorder="true" applyAlignment="true" applyProtection="false">
      <alignment horizontal="right" vertical="center" textRotation="0" wrapText="fals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6" fontId="16" fillId="4" borderId="9" xfId="0" applyFont="true" applyBorder="true" applyAlignment="true" applyProtection="false">
      <alignment horizontal="center" vertical="center" textRotation="0" wrapText="false" indent="0" shrinkToFit="false"/>
      <protection locked="true" hidden="false"/>
    </xf>
    <xf numFmtId="166" fontId="16" fillId="4" borderId="10" xfId="0" applyFont="true" applyBorder="true" applyAlignment="true" applyProtection="false">
      <alignment horizontal="center" vertical="center" textRotation="0" wrapText="false" indent="0" shrinkToFit="false"/>
      <protection locked="true" hidden="false"/>
    </xf>
    <xf numFmtId="166" fontId="17" fillId="4" borderId="9" xfId="0" applyFont="true" applyBorder="true" applyAlignment="true" applyProtection="false">
      <alignment horizontal="center" vertical="center" textRotation="0" wrapText="false" indent="0" shrinkToFit="false"/>
      <protection locked="true" hidden="false"/>
    </xf>
    <xf numFmtId="165" fontId="4" fillId="4" borderId="10"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8B855"/>
      <rgbColor rgb="FFFFCC00"/>
      <rgbColor rgb="FFFF9900"/>
      <rgbColor rgb="FFFF6600"/>
      <rgbColor rgb="FF7D5FA0"/>
      <rgbColor rgb="FF878787"/>
      <rgbColor rgb="FF12284F"/>
      <rgbColor rgb="FF4A7EBB"/>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 curva que se dispara</a:t>
            </a:r>
          </a:p>
        </c:rich>
      </c:tx>
      <c:overlay val="0"/>
      <c:spPr>
        <a:noFill/>
        <a:ln w="0">
          <a:noFill/>
        </a:ln>
      </c:spPr>
    </c:title>
    <c:autoTitleDeleted val="0"/>
    <c:plotArea>
      <c:lineChart>
        <c:grouping val="standard"/>
        <c:varyColors val="0"/>
        <c:ser>
          <c:idx val="0"/>
          <c:order val="0"/>
          <c:tx>
            <c:strRef>
              <c:f>Plantilla!C26</c:f>
              <c:strCache>
                <c:ptCount val="1"/>
                <c:pt idx="0">
                  <c:v>Con un margen del 30 %</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Plantilla!$B$27:$B$35</c:f>
              <c:strCache>
                <c:ptCount val="9"/>
                <c:pt idx="0">
                  <c:v/>
                </c:pt>
                <c:pt idx="1">
                  <c:v/>
                </c:pt>
                <c:pt idx="2">
                  <c:v/>
                </c:pt>
                <c:pt idx="3">
                  <c:v/>
                </c:pt>
                <c:pt idx="4">
                  <c:v/>
                </c:pt>
                <c:pt idx="5">
                  <c:v/>
                </c:pt>
                <c:pt idx="6">
                  <c:v/>
                </c:pt>
                <c:pt idx="7">
                  <c:v/>
                </c:pt>
                <c:pt idx="8">
                  <c:v/>
                </c:pt>
              </c:strCache>
            </c:strRef>
          </c:cat>
          <c:val>
            <c:numRef>
              <c:f>Plantilla!$C$27:$C$35</c:f>
              <c:numCache>
                <c:formatCode>General</c:formatCode>
                <c:ptCount val="9"/>
              </c:numCache>
            </c:numRef>
          </c:val>
          <c:smooth val="0"/>
        </c:ser>
        <c:ser>
          <c:idx val="1"/>
          <c:order val="1"/>
          <c:tx>
            <c:strRef>
              <c:f>Plantilla!D26</c:f>
              <c:strCache>
                <c:ptCount val="1"/>
                <c:pt idx="0">
                  <c:v>Con un margen del 45 %</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Plantilla!$B$27:$B$35</c:f>
              <c:strCache>
                <c:ptCount val="9"/>
                <c:pt idx="0">
                  <c:v/>
                </c:pt>
                <c:pt idx="1">
                  <c:v/>
                </c:pt>
                <c:pt idx="2">
                  <c:v/>
                </c:pt>
                <c:pt idx="3">
                  <c:v/>
                </c:pt>
                <c:pt idx="4">
                  <c:v/>
                </c:pt>
                <c:pt idx="5">
                  <c:v/>
                </c:pt>
                <c:pt idx="6">
                  <c:v/>
                </c:pt>
                <c:pt idx="7">
                  <c:v/>
                </c:pt>
                <c:pt idx="8">
                  <c:v/>
                </c:pt>
              </c:strCache>
            </c:strRef>
          </c:cat>
          <c:val>
            <c:numRef>
              <c:f>Plantilla!$D$27:$D$35</c:f>
              <c:numCache>
                <c:formatCode>General</c:formatCode>
                <c:ptCount val="9"/>
              </c:numCache>
            </c:numRef>
          </c:val>
          <c:smooth val="0"/>
        </c:ser>
        <c:ser>
          <c:idx val="2"/>
          <c:order val="2"/>
          <c:tx>
            <c:strRef>
              <c:f>Plantilla!E26</c:f>
              <c:strCache>
                <c:ptCount val="1"/>
                <c:pt idx="0">
                  <c:v>Con un margen del 60 %</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Plantilla!$B$27:$B$35</c:f>
              <c:strCache>
                <c:ptCount val="9"/>
                <c:pt idx="0">
                  <c:v/>
                </c:pt>
                <c:pt idx="1">
                  <c:v/>
                </c:pt>
                <c:pt idx="2">
                  <c:v/>
                </c:pt>
                <c:pt idx="3">
                  <c:v/>
                </c:pt>
                <c:pt idx="4">
                  <c:v/>
                </c:pt>
                <c:pt idx="5">
                  <c:v/>
                </c:pt>
                <c:pt idx="6">
                  <c:v/>
                </c:pt>
                <c:pt idx="7">
                  <c:v/>
                </c:pt>
                <c:pt idx="8">
                  <c:v/>
                </c:pt>
              </c:strCache>
            </c:strRef>
          </c:cat>
          <c:val>
            <c:numRef>
              <c:f>Plantilla!$E$27:$E$35</c:f>
              <c:numCache>
                <c:formatCode>General</c:formatCode>
                <c:ptCount val="9"/>
              </c:numCache>
            </c:numRef>
          </c:val>
          <c:smooth val="0"/>
        </c:ser>
        <c:ser>
          <c:idx val="3"/>
          <c:order val="3"/>
          <c:tx>
            <c:strRef>
              <c:f>Plantilla!F26</c:f>
              <c:strCache>
                <c:ptCount val="1"/>
                <c:pt idx="0">
                  <c:v>Con TU margen</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Plantilla!$B$27:$B$35</c:f>
              <c:strCache>
                <c:ptCount val="9"/>
                <c:pt idx="0">
                  <c:v/>
                </c:pt>
                <c:pt idx="1">
                  <c:v/>
                </c:pt>
                <c:pt idx="2">
                  <c:v/>
                </c:pt>
                <c:pt idx="3">
                  <c:v/>
                </c:pt>
                <c:pt idx="4">
                  <c:v/>
                </c:pt>
                <c:pt idx="5">
                  <c:v/>
                </c:pt>
                <c:pt idx="6">
                  <c:v/>
                </c:pt>
                <c:pt idx="7">
                  <c:v/>
                </c:pt>
                <c:pt idx="8">
                  <c:v/>
                </c:pt>
              </c:strCache>
            </c:strRef>
          </c:cat>
          <c:val>
            <c:numRef>
              <c:f>Plantilla!$F$27:$F$35</c:f>
              <c:numCache>
                <c:formatCode>General</c:formatCode>
                <c:ptCount val="9"/>
              </c:numCache>
            </c:numRef>
          </c:val>
          <c:smooth val="0"/>
        </c:ser>
        <c:hiLowLines>
          <c:spPr>
            <a:ln w="0">
              <a:noFill/>
            </a:ln>
          </c:spPr>
        </c:hiLowLines>
        <c:marker val="1"/>
        <c:axId val="71717808"/>
        <c:axId val="95978771"/>
      </c:lineChart>
      <c:catAx>
        <c:axId val="7171780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978771"/>
        <c:crosses val="autoZero"/>
        <c:auto val="1"/>
        <c:lblAlgn val="ctr"/>
        <c:lblOffset val="100"/>
        <c:noMultiLvlLbl val="0"/>
      </c:catAx>
      <c:valAx>
        <c:axId val="9597877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71780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 curva que se dispara</a:t>
            </a:r>
          </a:p>
        </c:rich>
      </c:tx>
      <c:overlay val="0"/>
      <c:spPr>
        <a:noFill/>
        <a:ln w="0">
          <a:noFill/>
        </a:ln>
      </c:spPr>
    </c:title>
    <c:autoTitleDeleted val="0"/>
    <c:plotArea>
      <c:lineChart>
        <c:grouping val="standard"/>
        <c:varyColors val="0"/>
        <c:ser>
          <c:idx val="0"/>
          <c:order val="0"/>
          <c:tx>
            <c:strRef>
              <c:f>Ejemplo!C26</c:f>
              <c:strCache>
                <c:ptCount val="1"/>
                <c:pt idx="0">
                  <c:v>Con un margen del 30 %</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Ejemplo!$B$27:$B$35</c:f>
              <c:strCache>
                <c:ptCount val="9"/>
                <c:pt idx="0">
                  <c:v>1.0 %</c:v>
                </c:pt>
                <c:pt idx="1">
                  <c:v>2.0 %</c:v>
                </c:pt>
                <c:pt idx="2">
                  <c:v>3.0 %</c:v>
                </c:pt>
                <c:pt idx="3">
                  <c:v>5.0 %</c:v>
                </c:pt>
                <c:pt idx="4">
                  <c:v>7.0 %</c:v>
                </c:pt>
                <c:pt idx="5">
                  <c:v>10.0 %</c:v>
                </c:pt>
                <c:pt idx="6">
                  <c:v>15.0 %</c:v>
                </c:pt>
                <c:pt idx="7">
                  <c:v>20.0 %</c:v>
                </c:pt>
                <c:pt idx="8">
                  <c:v>25.0 %</c:v>
                </c:pt>
              </c:strCache>
            </c:strRef>
          </c:cat>
          <c:val>
            <c:numRef>
              <c:f>Ejemplo!$C$27:$C$35</c:f>
              <c:numCache>
                <c:formatCode>0.0\ %;[RED]\-0.0\ %</c:formatCode>
                <c:ptCount val="9"/>
                <c:pt idx="0">
                  <c:v>0.0344827586206897</c:v>
                </c:pt>
                <c:pt idx="1">
                  <c:v>0.0714285714285714</c:v>
                </c:pt>
                <c:pt idx="2">
                  <c:v>0.111111111111111</c:v>
                </c:pt>
                <c:pt idx="3">
                  <c:v>0.2</c:v>
                </c:pt>
                <c:pt idx="4">
                  <c:v>0.304347826086957</c:v>
                </c:pt>
                <c:pt idx="5">
                  <c:v>0.5</c:v>
                </c:pt>
                <c:pt idx="6">
                  <c:v>1</c:v>
                </c:pt>
                <c:pt idx="7">
                  <c:v>2</c:v>
                </c:pt>
              </c:numCache>
            </c:numRef>
          </c:val>
          <c:smooth val="0"/>
        </c:ser>
        <c:ser>
          <c:idx val="1"/>
          <c:order val="1"/>
          <c:tx>
            <c:strRef>
              <c:f>Ejemplo!D26</c:f>
              <c:strCache>
                <c:ptCount val="1"/>
                <c:pt idx="0">
                  <c:v>Con un margen del 45 %</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Ejemplo!$B$27:$B$35</c:f>
              <c:strCache>
                <c:ptCount val="9"/>
                <c:pt idx="0">
                  <c:v>1.0 %</c:v>
                </c:pt>
                <c:pt idx="1">
                  <c:v>2.0 %</c:v>
                </c:pt>
                <c:pt idx="2">
                  <c:v>3.0 %</c:v>
                </c:pt>
                <c:pt idx="3">
                  <c:v>5.0 %</c:v>
                </c:pt>
                <c:pt idx="4">
                  <c:v>7.0 %</c:v>
                </c:pt>
                <c:pt idx="5">
                  <c:v>10.0 %</c:v>
                </c:pt>
                <c:pt idx="6">
                  <c:v>15.0 %</c:v>
                </c:pt>
                <c:pt idx="7">
                  <c:v>20.0 %</c:v>
                </c:pt>
                <c:pt idx="8">
                  <c:v>25.0 %</c:v>
                </c:pt>
              </c:strCache>
            </c:strRef>
          </c:cat>
          <c:val>
            <c:numRef>
              <c:f>Ejemplo!$D$27:$D$35</c:f>
              <c:numCache>
                <c:formatCode>0.0\ %;[RED]\-0.0\ %</c:formatCode>
                <c:ptCount val="9"/>
                <c:pt idx="0">
                  <c:v>0.0227272727272727</c:v>
                </c:pt>
                <c:pt idx="1">
                  <c:v>0.0465116279069767</c:v>
                </c:pt>
                <c:pt idx="2">
                  <c:v>0.0714285714285714</c:v>
                </c:pt>
                <c:pt idx="3">
                  <c:v>0.125</c:v>
                </c:pt>
                <c:pt idx="4">
                  <c:v>0.18421052631579</c:v>
                </c:pt>
                <c:pt idx="5">
                  <c:v>0.285714285714286</c:v>
                </c:pt>
                <c:pt idx="6">
                  <c:v>0.5</c:v>
                </c:pt>
                <c:pt idx="7">
                  <c:v>0.8</c:v>
                </c:pt>
                <c:pt idx="8">
                  <c:v>1.25</c:v>
                </c:pt>
              </c:numCache>
            </c:numRef>
          </c:val>
          <c:smooth val="0"/>
        </c:ser>
        <c:ser>
          <c:idx val="2"/>
          <c:order val="2"/>
          <c:tx>
            <c:strRef>
              <c:f>Ejemplo!E26</c:f>
              <c:strCache>
                <c:ptCount val="1"/>
                <c:pt idx="0">
                  <c:v>Con un margen del 60 %</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Ejemplo!$B$27:$B$35</c:f>
              <c:strCache>
                <c:ptCount val="9"/>
                <c:pt idx="0">
                  <c:v>1.0 %</c:v>
                </c:pt>
                <c:pt idx="1">
                  <c:v>2.0 %</c:v>
                </c:pt>
                <c:pt idx="2">
                  <c:v>3.0 %</c:v>
                </c:pt>
                <c:pt idx="3">
                  <c:v>5.0 %</c:v>
                </c:pt>
                <c:pt idx="4">
                  <c:v>7.0 %</c:v>
                </c:pt>
                <c:pt idx="5">
                  <c:v>10.0 %</c:v>
                </c:pt>
                <c:pt idx="6">
                  <c:v>15.0 %</c:v>
                </c:pt>
                <c:pt idx="7">
                  <c:v>20.0 %</c:v>
                </c:pt>
                <c:pt idx="8">
                  <c:v>25.0 %</c:v>
                </c:pt>
              </c:strCache>
            </c:strRef>
          </c:cat>
          <c:val>
            <c:numRef>
              <c:f>Ejemplo!$E$27:$E$35</c:f>
              <c:numCache>
                <c:formatCode>0.0\ %;[RED]\-0.0\ %</c:formatCode>
                <c:ptCount val="9"/>
                <c:pt idx="0">
                  <c:v>0.0169491525423729</c:v>
                </c:pt>
                <c:pt idx="1">
                  <c:v>0.0344827586206897</c:v>
                </c:pt>
                <c:pt idx="2">
                  <c:v>0.0526315789473684</c:v>
                </c:pt>
                <c:pt idx="3">
                  <c:v>0.0909090909090909</c:v>
                </c:pt>
                <c:pt idx="4">
                  <c:v>0.132075471698113</c:v>
                </c:pt>
                <c:pt idx="5">
                  <c:v>0.2</c:v>
                </c:pt>
                <c:pt idx="6">
                  <c:v>0.333333333333333</c:v>
                </c:pt>
                <c:pt idx="7">
                  <c:v>0.5</c:v>
                </c:pt>
                <c:pt idx="8">
                  <c:v>0.714285714285714</c:v>
                </c:pt>
              </c:numCache>
            </c:numRef>
          </c:val>
          <c:smooth val="0"/>
        </c:ser>
        <c:ser>
          <c:idx val="3"/>
          <c:order val="3"/>
          <c:tx>
            <c:strRef>
              <c:f>Ejemplo!F26</c:f>
              <c:strCache>
                <c:ptCount val="1"/>
                <c:pt idx="0">
                  <c:v>Con TU margen</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Ejemplo!$B$27:$B$35</c:f>
              <c:strCache>
                <c:ptCount val="9"/>
                <c:pt idx="0">
                  <c:v>1.0 %</c:v>
                </c:pt>
                <c:pt idx="1">
                  <c:v>2.0 %</c:v>
                </c:pt>
                <c:pt idx="2">
                  <c:v>3.0 %</c:v>
                </c:pt>
                <c:pt idx="3">
                  <c:v>5.0 %</c:v>
                </c:pt>
                <c:pt idx="4">
                  <c:v>7.0 %</c:v>
                </c:pt>
                <c:pt idx="5">
                  <c:v>10.0 %</c:v>
                </c:pt>
                <c:pt idx="6">
                  <c:v>15.0 %</c:v>
                </c:pt>
                <c:pt idx="7">
                  <c:v>20.0 %</c:v>
                </c:pt>
                <c:pt idx="8">
                  <c:v>25.0 %</c:v>
                </c:pt>
              </c:strCache>
            </c:strRef>
          </c:cat>
          <c:val>
            <c:numRef>
              <c:f>Ejemplo!$F$27:$F$35</c:f>
              <c:numCache>
                <c:formatCode>0.0\ %;[RED]\-0.0\ %</c:formatCode>
                <c:ptCount val="9"/>
                <c:pt idx="0">
                  <c:v>0.0227272727272727</c:v>
                </c:pt>
                <c:pt idx="1">
                  <c:v>0.0465116279069767</c:v>
                </c:pt>
                <c:pt idx="2">
                  <c:v>0.0714285714285714</c:v>
                </c:pt>
                <c:pt idx="3">
                  <c:v>0.125</c:v>
                </c:pt>
                <c:pt idx="4">
                  <c:v>0.18421052631579</c:v>
                </c:pt>
                <c:pt idx="5">
                  <c:v>0.285714285714286</c:v>
                </c:pt>
                <c:pt idx="6">
                  <c:v>0.5</c:v>
                </c:pt>
                <c:pt idx="7">
                  <c:v>0.8</c:v>
                </c:pt>
                <c:pt idx="8">
                  <c:v>1.25</c:v>
                </c:pt>
              </c:numCache>
            </c:numRef>
          </c:val>
          <c:smooth val="0"/>
        </c:ser>
        <c:hiLowLines>
          <c:spPr>
            <a:ln w="0">
              <a:noFill/>
            </a:ln>
          </c:spPr>
        </c:hiLowLines>
        <c:marker val="1"/>
        <c:axId val="63026581"/>
        <c:axId val="74977693"/>
      </c:lineChart>
      <c:catAx>
        <c:axId val="63026581"/>
        <c:scaling>
          <c:orientation val="minMax"/>
        </c:scaling>
        <c:delete val="0"/>
        <c:axPos val="b"/>
        <c:numFmt formatCode="0.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977693"/>
        <c:crosses val="autoZero"/>
        <c:auto val="1"/>
        <c:lblAlgn val="ctr"/>
        <c:lblOffset val="100"/>
        <c:noMultiLvlLbl val="0"/>
      </c:catAx>
      <c:valAx>
        <c:axId val="74977693"/>
        <c:scaling>
          <c:orientation val="minMax"/>
        </c:scaling>
        <c:delete val="0"/>
        <c:axPos val="l"/>
        <c:numFmt formatCode="0.0\ %;[RED]\-0.0\ %"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02658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61</xdr:row>
      <xdr:rowOff>0</xdr:rowOff>
    </xdr:from>
    <xdr:to>
      <xdr:col>6</xdr:col>
      <xdr:colOff>221400</xdr:colOff>
      <xdr:row>76</xdr:row>
      <xdr:rowOff>22320</xdr:rowOff>
    </xdr:to>
    <xdr:graphicFrame>
      <xdr:nvGraphicFramePr>
        <xdr:cNvPr id="0" name="Chart 1"/>
        <xdr:cNvGraphicFramePr/>
      </xdr:nvGraphicFramePr>
      <xdr:xfrm>
        <a:off x="154800" y="1658304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61</xdr:row>
      <xdr:rowOff>0</xdr:rowOff>
    </xdr:from>
    <xdr:to>
      <xdr:col>6</xdr:col>
      <xdr:colOff>221400</xdr:colOff>
      <xdr:row>76</xdr:row>
      <xdr:rowOff>22320</xdr:rowOff>
    </xdr:to>
    <xdr:graphicFrame>
      <xdr:nvGraphicFramePr>
        <xdr:cNvPr id="1" name="Chart 1"/>
        <xdr:cNvGraphicFramePr/>
      </xdr:nvGraphicFramePr>
      <xdr:xfrm>
        <a:off x="154800" y="1658304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5" min="3" style="0" width="16"/>
    <col collapsed="false" customWidth="true" hidden="false" outlineLevel="0" max="6" min="6" style="0" width="17"/>
    <col collapsed="false" customWidth="true" hidden="false" outlineLevel="0" max="7" min="7" style="0" width="18"/>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7"/>
    </row>
    <row r="10" customFormat="false" ht="19.5" hidden="false" customHeight="true" outlineLevel="0" collapsed="false">
      <c r="B10" s="9" t="s">
        <v>7</v>
      </c>
      <c r="C10" s="10" t="str">
        <f aca="false">IF(OR(C8="",C9=""),"",C8-C9)</f>
        <v/>
      </c>
    </row>
    <row r="11" customFormat="false" ht="19.5" hidden="false" customHeight="true" outlineLevel="0" collapsed="false">
      <c r="B11" s="11" t="s">
        <v>8</v>
      </c>
      <c r="C11" s="12" t="str">
        <f aca="false">IF(OR(C10="",C8="",C8=0),"",C10/C8)</f>
        <v/>
      </c>
    </row>
    <row r="12" customFormat="false" ht="18.75" hidden="false" customHeight="true" outlineLevel="0" collapsed="false">
      <c r="B12" s="6" t="s">
        <v>9</v>
      </c>
      <c r="C12" s="7"/>
    </row>
    <row r="14" customFormat="false" ht="24" hidden="false" customHeight="true" outlineLevel="0" collapsed="false">
      <c r="B14" s="13" t="s">
        <v>10</v>
      </c>
    </row>
    <row r="15" customFormat="false" ht="27.75" hidden="false" customHeight="true" outlineLevel="0" collapsed="false">
      <c r="B15" s="4" t="s">
        <v>11</v>
      </c>
      <c r="C15" s="5" t="s">
        <v>12</v>
      </c>
      <c r="D15" s="5" t="s">
        <v>13</v>
      </c>
    </row>
    <row r="16" customFormat="false" ht="18.75" hidden="false" customHeight="true" outlineLevel="0" collapsed="false">
      <c r="B16" s="6" t="s">
        <v>14</v>
      </c>
      <c r="C16" s="7"/>
    </row>
    <row r="17" customFormat="false" ht="34.5" hidden="false" customHeight="true" outlineLevel="0" collapsed="false">
      <c r="B17" s="8" t="s">
        <v>15</v>
      </c>
      <c r="C17" s="14"/>
    </row>
    <row r="18" customFormat="false" ht="18.75" hidden="false" customHeight="true" outlineLevel="0" collapsed="false">
      <c r="B18" s="6" t="s">
        <v>16</v>
      </c>
      <c r="D18" s="15" t="str">
        <f aca="false">IF(OR(C16="",C11=""),"",C16*C11)</f>
        <v/>
      </c>
    </row>
    <row r="19" customFormat="false" ht="18.75" hidden="false" customHeight="true" outlineLevel="0" collapsed="false">
      <c r="B19" s="6" t="s">
        <v>17</v>
      </c>
      <c r="D19" s="15" t="str">
        <f aca="false">IF(OR(C16="",C17=""),"",C16*C17/100)</f>
        <v/>
      </c>
    </row>
    <row r="20" customFormat="false" ht="18.75" hidden="false" customHeight="true" outlineLevel="0" collapsed="false">
      <c r="B20" s="6" t="s">
        <v>18</v>
      </c>
      <c r="D20" s="15" t="str">
        <f aca="false">IF(OR(D18="",D19=""),"",D18-D19)</f>
        <v/>
      </c>
    </row>
    <row r="21" customFormat="false" ht="19.5" hidden="false" customHeight="true" outlineLevel="0" collapsed="false">
      <c r="B21" s="9" t="s">
        <v>19</v>
      </c>
      <c r="D21" s="16" t="str">
        <f aca="false">IF(OR(D19="",D18="",D18&lt;=0),"",D19/D18)</f>
        <v/>
      </c>
    </row>
    <row r="22" customFormat="false" ht="19.5" hidden="false" customHeight="true" outlineLevel="0" collapsed="false">
      <c r="B22" s="11" t="s">
        <v>20</v>
      </c>
      <c r="D22" s="12" t="str">
        <f aca="false">IF(OR(C17="",C11=""),"",IF(C17/100&gt;=C11,"no hay",(C17/100)/(C11-C17/100)))</f>
        <v/>
      </c>
    </row>
    <row r="23" customFormat="false" ht="19.5" hidden="false" customHeight="true" outlineLevel="0" collapsed="false">
      <c r="B23" s="9" t="s">
        <v>21</v>
      </c>
      <c r="D23" s="10" t="str">
        <f aca="false">IF(OR(C16="",D22="",ISTEXT(D22)),"",C16*(1+D22))</f>
        <v/>
      </c>
    </row>
    <row r="25" customFormat="false" ht="24" hidden="false" customHeight="true" outlineLevel="0" collapsed="false">
      <c r="B25" s="13" t="s">
        <v>22</v>
      </c>
    </row>
    <row r="26" customFormat="false" ht="36" hidden="false" customHeight="true" outlineLevel="0" collapsed="false">
      <c r="B26" s="4" t="s">
        <v>23</v>
      </c>
      <c r="C26" s="5" t="s">
        <v>24</v>
      </c>
      <c r="D26" s="5" t="s">
        <v>25</v>
      </c>
      <c r="E26" s="5" t="s">
        <v>26</v>
      </c>
      <c r="F26" s="5" t="s">
        <v>27</v>
      </c>
      <c r="G26" s="5" t="s">
        <v>28</v>
      </c>
    </row>
    <row r="27" customFormat="false" ht="18.75" hidden="false" customHeight="true" outlineLevel="0" collapsed="false">
      <c r="B27" s="17"/>
      <c r="C27" s="18" t="str">
        <f aca="false">IF(B27="","",IF(B27/100&gt;=0.3,"no hay",IF((B27/100)/(0.3-B27/100)&gt;2.5,"no hay",(B27/100)/(0.3-B27/100))))</f>
        <v/>
      </c>
      <c r="D27" s="18" t="str">
        <f aca="false">IF(B27="","",IF(B27/100&gt;=0.45,"no hay",IF((B27/100)/(0.45-B27/100)&gt;2.5,"no hay",(B27/100)/(0.45-B27/100))))</f>
        <v/>
      </c>
      <c r="E27" s="18" t="str">
        <f aca="false">IF(B27="","",IF(B27/100&gt;=0.6,"no hay",IF((B27/100)/(0.6-B27/100)&gt;2.5,"no hay",(B27/100)/(0.6-B27/100))))</f>
        <v/>
      </c>
      <c r="F27" s="16" t="str">
        <f aca="false">IF(OR(B27="",C11=""),"",IF(B27/100&gt;=C11,"no hay",(B27/100)/(C11-B27/100)))</f>
        <v/>
      </c>
      <c r="G27" s="15" t="str">
        <f aca="false">IF(OR(B27="",C8=""),"",C8*B27/100)</f>
        <v/>
      </c>
    </row>
    <row r="28" customFormat="false" ht="18.75" hidden="false" customHeight="true" outlineLevel="0" collapsed="false">
      <c r="B28" s="17"/>
      <c r="C28" s="18" t="str">
        <f aca="false">IF(B28="","",IF(B28/100&gt;=0.3,"no hay",IF((B28/100)/(0.3-B28/100)&gt;2.5,"no hay",(B28/100)/(0.3-B28/100))))</f>
        <v/>
      </c>
      <c r="D28" s="18" t="str">
        <f aca="false">IF(B28="","",IF(B28/100&gt;=0.45,"no hay",IF((B28/100)/(0.45-B28/100)&gt;2.5,"no hay",(B28/100)/(0.45-B28/100))))</f>
        <v/>
      </c>
      <c r="E28" s="18" t="str">
        <f aca="false">IF(B28="","",IF(B28/100&gt;=0.6,"no hay",IF((B28/100)/(0.6-B28/100)&gt;2.5,"no hay",(B28/100)/(0.6-B28/100))))</f>
        <v/>
      </c>
      <c r="F28" s="16" t="str">
        <f aca="false">IF(OR(B28="",C11=""),"",IF(B28/100&gt;=C11,"no hay",(B28/100)/(C11-B28/100)))</f>
        <v/>
      </c>
      <c r="G28" s="15" t="str">
        <f aca="false">IF(OR(B28="",C8=""),"",C8*B28/100)</f>
        <v/>
      </c>
    </row>
    <row r="29" customFormat="false" ht="18.75" hidden="false" customHeight="true" outlineLevel="0" collapsed="false">
      <c r="B29" s="17"/>
      <c r="C29" s="18" t="str">
        <f aca="false">IF(B29="","",IF(B29/100&gt;=0.3,"no hay",IF((B29/100)/(0.3-B29/100)&gt;2.5,"no hay",(B29/100)/(0.3-B29/100))))</f>
        <v/>
      </c>
      <c r="D29" s="18" t="str">
        <f aca="false">IF(B29="","",IF(B29/100&gt;=0.45,"no hay",IF((B29/100)/(0.45-B29/100)&gt;2.5,"no hay",(B29/100)/(0.45-B29/100))))</f>
        <v/>
      </c>
      <c r="E29" s="18" t="str">
        <f aca="false">IF(B29="","",IF(B29/100&gt;=0.6,"no hay",IF((B29/100)/(0.6-B29/100)&gt;2.5,"no hay",(B29/100)/(0.6-B29/100))))</f>
        <v/>
      </c>
      <c r="F29" s="16" t="str">
        <f aca="false">IF(OR(B29="",C11=""),"",IF(B29/100&gt;=C11,"no hay",(B29/100)/(C11-B29/100)))</f>
        <v/>
      </c>
      <c r="G29" s="15" t="str">
        <f aca="false">IF(OR(B29="",C8=""),"",C8*B29/100)</f>
        <v/>
      </c>
    </row>
    <row r="30" customFormat="false" ht="18.75" hidden="false" customHeight="true" outlineLevel="0" collapsed="false">
      <c r="B30" s="17"/>
      <c r="C30" s="18" t="str">
        <f aca="false">IF(B30="","",IF(B30/100&gt;=0.3,"no hay",IF((B30/100)/(0.3-B30/100)&gt;2.5,"no hay",(B30/100)/(0.3-B30/100))))</f>
        <v/>
      </c>
      <c r="D30" s="18" t="str">
        <f aca="false">IF(B30="","",IF(B30/100&gt;=0.45,"no hay",IF((B30/100)/(0.45-B30/100)&gt;2.5,"no hay",(B30/100)/(0.45-B30/100))))</f>
        <v/>
      </c>
      <c r="E30" s="18" t="str">
        <f aca="false">IF(B30="","",IF(B30/100&gt;=0.6,"no hay",IF((B30/100)/(0.6-B30/100)&gt;2.5,"no hay",(B30/100)/(0.6-B30/100))))</f>
        <v/>
      </c>
      <c r="F30" s="16" t="str">
        <f aca="false">IF(OR(B30="",C11=""),"",IF(B30/100&gt;=C11,"no hay",(B30/100)/(C11-B30/100)))</f>
        <v/>
      </c>
      <c r="G30" s="15" t="str">
        <f aca="false">IF(OR(B30="",C8=""),"",C8*B30/100)</f>
        <v/>
      </c>
    </row>
    <row r="31" customFormat="false" ht="18.75" hidden="false" customHeight="true" outlineLevel="0" collapsed="false">
      <c r="B31" s="17"/>
      <c r="C31" s="18" t="str">
        <f aca="false">IF(B31="","",IF(B31/100&gt;=0.3,"no hay",IF((B31/100)/(0.3-B31/100)&gt;2.5,"no hay",(B31/100)/(0.3-B31/100))))</f>
        <v/>
      </c>
      <c r="D31" s="18" t="str">
        <f aca="false">IF(B31="","",IF(B31/100&gt;=0.45,"no hay",IF((B31/100)/(0.45-B31/100)&gt;2.5,"no hay",(B31/100)/(0.45-B31/100))))</f>
        <v/>
      </c>
      <c r="E31" s="18" t="str">
        <f aca="false">IF(B31="","",IF(B31/100&gt;=0.6,"no hay",IF((B31/100)/(0.6-B31/100)&gt;2.5,"no hay",(B31/100)/(0.6-B31/100))))</f>
        <v/>
      </c>
      <c r="F31" s="16" t="str">
        <f aca="false">IF(OR(B31="",C11=""),"",IF(B31/100&gt;=C11,"no hay",(B31/100)/(C11-B31/100)))</f>
        <v/>
      </c>
      <c r="G31" s="15" t="str">
        <f aca="false">IF(OR(B31="",C8=""),"",C8*B31/100)</f>
        <v/>
      </c>
    </row>
    <row r="32" customFormat="false" ht="18.75" hidden="false" customHeight="true" outlineLevel="0" collapsed="false">
      <c r="B32" s="17"/>
      <c r="C32" s="18" t="str">
        <f aca="false">IF(B32="","",IF(B32/100&gt;=0.3,"no hay",IF((B32/100)/(0.3-B32/100)&gt;2.5,"no hay",(B32/100)/(0.3-B32/100))))</f>
        <v/>
      </c>
      <c r="D32" s="18" t="str">
        <f aca="false">IF(B32="","",IF(B32/100&gt;=0.45,"no hay",IF((B32/100)/(0.45-B32/100)&gt;2.5,"no hay",(B32/100)/(0.45-B32/100))))</f>
        <v/>
      </c>
      <c r="E32" s="18" t="str">
        <f aca="false">IF(B32="","",IF(B32/100&gt;=0.6,"no hay",IF((B32/100)/(0.6-B32/100)&gt;2.5,"no hay",(B32/100)/(0.6-B32/100))))</f>
        <v/>
      </c>
      <c r="F32" s="16" t="str">
        <f aca="false">IF(OR(B32="",C11=""),"",IF(B32/100&gt;=C11,"no hay",(B32/100)/(C11-B32/100)))</f>
        <v/>
      </c>
      <c r="G32" s="15" t="str">
        <f aca="false">IF(OR(B32="",C8=""),"",C8*B32/100)</f>
        <v/>
      </c>
    </row>
    <row r="33" customFormat="false" ht="18.75" hidden="false" customHeight="true" outlineLevel="0" collapsed="false">
      <c r="B33" s="17"/>
      <c r="C33" s="18" t="str">
        <f aca="false">IF(B33="","",IF(B33/100&gt;=0.3,"no hay",IF((B33/100)/(0.3-B33/100)&gt;2.5,"no hay",(B33/100)/(0.3-B33/100))))</f>
        <v/>
      </c>
      <c r="D33" s="18" t="str">
        <f aca="false">IF(B33="","",IF(B33/100&gt;=0.45,"no hay",IF((B33/100)/(0.45-B33/100)&gt;2.5,"no hay",(B33/100)/(0.45-B33/100))))</f>
        <v/>
      </c>
      <c r="E33" s="18" t="str">
        <f aca="false">IF(B33="","",IF(B33/100&gt;=0.6,"no hay",IF((B33/100)/(0.6-B33/100)&gt;2.5,"no hay",(B33/100)/(0.6-B33/100))))</f>
        <v/>
      </c>
      <c r="F33" s="16" t="str">
        <f aca="false">IF(OR(B33="",C11=""),"",IF(B33/100&gt;=C11,"no hay",(B33/100)/(C11-B33/100)))</f>
        <v/>
      </c>
      <c r="G33" s="15" t="str">
        <f aca="false">IF(OR(B33="",C8=""),"",C8*B33/100)</f>
        <v/>
      </c>
    </row>
    <row r="34" customFormat="false" ht="18.75" hidden="false" customHeight="true" outlineLevel="0" collapsed="false">
      <c r="B34" s="17"/>
      <c r="C34" s="18" t="str">
        <f aca="false">IF(B34="","",IF(B34/100&gt;=0.3,"no hay",IF((B34/100)/(0.3-B34/100)&gt;2.5,"no hay",(B34/100)/(0.3-B34/100))))</f>
        <v/>
      </c>
      <c r="D34" s="18" t="str">
        <f aca="false">IF(B34="","",IF(B34/100&gt;=0.45,"no hay",IF((B34/100)/(0.45-B34/100)&gt;2.5,"no hay",(B34/100)/(0.45-B34/100))))</f>
        <v/>
      </c>
      <c r="E34" s="18" t="str">
        <f aca="false">IF(B34="","",IF(B34/100&gt;=0.6,"no hay",IF((B34/100)/(0.6-B34/100)&gt;2.5,"no hay",(B34/100)/(0.6-B34/100))))</f>
        <v/>
      </c>
      <c r="F34" s="16" t="str">
        <f aca="false">IF(OR(B34="",C11=""),"",IF(B34/100&gt;=C11,"no hay",(B34/100)/(C11-B34/100)))</f>
        <v/>
      </c>
      <c r="G34" s="15" t="str">
        <f aca="false">IF(OR(B34="",C8=""),"",C8*B34/100)</f>
        <v/>
      </c>
    </row>
    <row r="35" customFormat="false" ht="18.75" hidden="false" customHeight="true" outlineLevel="0" collapsed="false">
      <c r="B35" s="17"/>
      <c r="C35" s="18" t="str">
        <f aca="false">IF(B35="","",IF(B35/100&gt;=0.3,"no hay",IF((B35/100)/(0.3-B35/100)&gt;2.5,"no hay",(B35/100)/(0.3-B35/100))))</f>
        <v/>
      </c>
      <c r="D35" s="18" t="str">
        <f aca="false">IF(B35="","",IF(B35/100&gt;=0.45,"no hay",IF((B35/100)/(0.45-B35/100)&gt;2.5,"no hay",(B35/100)/(0.45-B35/100))))</f>
        <v/>
      </c>
      <c r="E35" s="18" t="str">
        <f aca="false">IF(B35="","",IF(B35/100&gt;=0.6,"no hay",IF((B35/100)/(0.6-B35/100)&gt;2.5,"no hay",(B35/100)/(0.6-B35/100))))</f>
        <v/>
      </c>
      <c r="F35" s="16" t="str">
        <f aca="false">IF(OR(B35="",C11=""),"",IF(B35/100&gt;=C11,"no hay",(B35/100)/(C11-B35/100)))</f>
        <v/>
      </c>
      <c r="G35" s="15" t="str">
        <f aca="false">IF(OR(B35="",C8=""),"",C8*B35/100)</f>
        <v/>
      </c>
    </row>
    <row r="36" customFormat="false" ht="19.5" hidden="false" customHeight="true" outlineLevel="0" collapsed="false">
      <c r="B36" s="11" t="s">
        <v>29</v>
      </c>
      <c r="F36" s="12" t="str">
        <f aca="false">IF(C11="","",C11)</f>
        <v/>
      </c>
    </row>
    <row r="38" customFormat="false" ht="24" hidden="false" customHeight="true" outlineLevel="0" collapsed="false">
      <c r="B38" s="13" t="s">
        <v>30</v>
      </c>
    </row>
    <row r="39" customFormat="false" ht="30" hidden="false" customHeight="true" outlineLevel="0" collapsed="false">
      <c r="B39" s="4" t="s">
        <v>31</v>
      </c>
      <c r="C39" s="5" t="s">
        <v>32</v>
      </c>
      <c r="D39" s="5" t="s">
        <v>33</v>
      </c>
    </row>
    <row r="40" customFormat="false" ht="34.5" hidden="false" customHeight="true" outlineLevel="0" collapsed="false">
      <c r="B40" s="8" t="s">
        <v>34</v>
      </c>
      <c r="C40" s="14"/>
      <c r="D40" s="15" t="str">
        <f aca="false">IF(OR(C40="",C8=""),"",C8*C40/100)</f>
        <v/>
      </c>
    </row>
    <row r="41" customFormat="false" ht="18.75" hidden="false" customHeight="true" outlineLevel="0" collapsed="false">
      <c r="B41" s="6" t="s">
        <v>35</v>
      </c>
      <c r="C41" s="14"/>
      <c r="D41" s="15" t="str">
        <f aca="false">IF(OR(C41="",C8=""),"",C8*C41/100)</f>
        <v/>
      </c>
    </row>
    <row r="42" customFormat="false" ht="18.75" hidden="false" customHeight="true" outlineLevel="0" collapsed="false">
      <c r="B42" s="6" t="s">
        <v>36</v>
      </c>
      <c r="C42" s="14"/>
      <c r="D42" s="15" t="str">
        <f aca="false">IF(OR(C42="",C8=""),"",C8*C42/100)</f>
        <v/>
      </c>
    </row>
    <row r="43" customFormat="false" ht="34.5" hidden="false" customHeight="true" outlineLevel="0" collapsed="false">
      <c r="B43" s="8" t="s">
        <v>37</v>
      </c>
      <c r="C43" s="14"/>
      <c r="D43" s="15" t="str">
        <f aca="false">IF(OR(C43="",C8=""),"",C8*C43/100)</f>
        <v/>
      </c>
    </row>
    <row r="44" customFormat="false" ht="19.5" hidden="false" customHeight="true" outlineLevel="0" collapsed="false">
      <c r="B44" s="11" t="s">
        <v>38</v>
      </c>
      <c r="C44" s="12" t="str">
        <f aca="false">IF(COUNT(C40:C43)=0,"",SUM(C40:C43)/100)</f>
        <v/>
      </c>
      <c r="D44" s="19" t="str">
        <f aca="false">IF(COUNT(D40:D43)=0,"",SUM(D40:D43))</f>
        <v/>
      </c>
    </row>
    <row r="45" customFormat="false" ht="19.5" hidden="false" customHeight="true" outlineLevel="0" collapsed="false">
      <c r="B45" s="9" t="s">
        <v>39</v>
      </c>
      <c r="D45" s="16" t="str">
        <f aca="false">IF(OR(D44="",C12="",C12&lt;=0),"",D44/C12)</f>
        <v/>
      </c>
    </row>
    <row r="46" customFormat="false" ht="19.5" hidden="false" customHeight="true" outlineLevel="0" collapsed="false">
      <c r="B46" s="9" t="s">
        <v>40</v>
      </c>
      <c r="D46" s="16" t="str">
        <f aca="false">IF(OR(C44="",C11=""),"",IF(C44&gt;=C11,"no hay",C44/(C11-C44)))</f>
        <v/>
      </c>
    </row>
    <row r="48" customFormat="false" ht="24" hidden="false" customHeight="true" outlineLevel="0" collapsed="false">
      <c r="B48" s="13" t="s">
        <v>41</v>
      </c>
    </row>
    <row r="49" customFormat="false" ht="27.75" hidden="false" customHeight="true" outlineLevel="0" collapsed="false">
      <c r="B49" s="4" t="s">
        <v>42</v>
      </c>
      <c r="C49" s="5" t="s">
        <v>12</v>
      </c>
      <c r="D49" s="5" t="s">
        <v>13</v>
      </c>
    </row>
    <row r="50" customFormat="false" ht="34.5" hidden="false" customHeight="true" outlineLevel="0" collapsed="false">
      <c r="B50" s="8" t="s">
        <v>43</v>
      </c>
      <c r="C50" s="7"/>
    </row>
    <row r="51" customFormat="false" ht="34.5" hidden="false" customHeight="true" outlineLevel="0" collapsed="false">
      <c r="B51" s="8" t="s">
        <v>44</v>
      </c>
      <c r="C51" s="14"/>
    </row>
    <row r="52" customFormat="false" ht="34.5" hidden="false" customHeight="true" outlineLevel="0" collapsed="false">
      <c r="B52" s="8" t="s">
        <v>45</v>
      </c>
      <c r="C52" s="20"/>
    </row>
    <row r="53" customFormat="false" ht="18.75" hidden="false" customHeight="true" outlineLevel="0" collapsed="false">
      <c r="B53" s="6" t="s">
        <v>46</v>
      </c>
      <c r="D53" s="15" t="str">
        <f aca="false">IF(OR(C50="",C11=""),"",C50*C11)</f>
        <v/>
      </c>
    </row>
    <row r="54" customFormat="false" ht="18.75" hidden="false" customHeight="true" outlineLevel="0" collapsed="false">
      <c r="B54" s="6" t="s">
        <v>47</v>
      </c>
      <c r="D54" s="15" t="str">
        <f aca="false">IF(OR(D53="",C50="",C51=""),"",D53-C50*C51/100)</f>
        <v/>
      </c>
    </row>
    <row r="55" customFormat="false" ht="19.5" hidden="false" customHeight="true" outlineLevel="0" collapsed="false">
      <c r="B55" s="9" t="s">
        <v>48</v>
      </c>
      <c r="D55" s="10" t="str">
        <f aca="false">IF(OR(C50="",C51=""),"",C50*C51/100)</f>
        <v/>
      </c>
    </row>
    <row r="56" customFormat="false" ht="19.5" hidden="false" customHeight="true" outlineLevel="0" collapsed="false">
      <c r="B56" s="11" t="s">
        <v>49</v>
      </c>
      <c r="D56" s="19" t="str">
        <f aca="false">IF(OR(D55="",C52=""),"",D55*C52)</f>
        <v/>
      </c>
    </row>
    <row r="57" customFormat="false" ht="19.5" hidden="false" customHeight="true" outlineLevel="0" collapsed="false">
      <c r="B57" s="9" t="s">
        <v>50</v>
      </c>
      <c r="D57" s="10" t="str">
        <f aca="false">IF(OR(C50="",C51="",C11=""),"",IF(C51/100&gt;=C11,"no hay",C50*(C51/100)/(C11-C51/100)))</f>
        <v/>
      </c>
    </row>
    <row r="59" customFormat="false" ht="15" hidden="false" customHeight="true" outlineLevel="0" collapsed="false">
      <c r="B59" s="21" t="s">
        <v>51</v>
      </c>
      <c r="C59" s="22" t="s">
        <v>52</v>
      </c>
      <c r="D59" s="22"/>
      <c r="E59" s="21" t="s">
        <v>53</v>
      </c>
      <c r="F59" s="22" t="s">
        <v>54</v>
      </c>
      <c r="G59" s="22"/>
    </row>
    <row r="60" customFormat="false" ht="30" hidden="false" customHeight="true" outlineLevel="0" collapsed="false">
      <c r="B60" s="23" t="str">
        <f aca="false">IF(D22="","",D22)</f>
        <v/>
      </c>
      <c r="C60" s="24" t="str">
        <f aca="false">IF(F36="","",F36)</f>
        <v/>
      </c>
      <c r="D60" s="24"/>
      <c r="E60" s="25" t="str">
        <f aca="false">IF(C44="","",C44)</f>
        <v/>
      </c>
      <c r="F60" s="26" t="str">
        <f aca="false">IF(D44="","",D44)</f>
        <v/>
      </c>
      <c r="G60" s="26"/>
    </row>
  </sheetData>
  <sheetProtection sheet="true"/>
  <mergeCells count="5">
    <mergeCell ref="B4:G4"/>
    <mergeCell ref="C59:D59"/>
    <mergeCell ref="F59:G59"/>
    <mergeCell ref="C60:D60"/>
    <mergeCell ref="F60:G60"/>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5" min="3" style="0" width="16"/>
    <col collapsed="false" customWidth="true" hidden="false" outlineLevel="0" max="6" min="6" style="0" width="17"/>
    <col collapsed="false" customWidth="true" hidden="false" outlineLevel="0" max="7" min="7" style="0" width="18"/>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7" t="s">
        <v>55</v>
      </c>
      <c r="C4" s="27"/>
      <c r="D4" s="27"/>
      <c r="E4" s="27"/>
      <c r="F4" s="27"/>
      <c r="G4" s="27"/>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1680000</v>
      </c>
    </row>
    <row r="9" customFormat="false" ht="34.5" hidden="false" customHeight="true" outlineLevel="0" collapsed="false">
      <c r="B9" s="8" t="s">
        <v>6</v>
      </c>
      <c r="C9" s="7" t="n">
        <v>924000</v>
      </c>
    </row>
    <row r="10" customFormat="false" ht="19.5" hidden="false" customHeight="true" outlineLevel="0" collapsed="false">
      <c r="B10" s="9" t="s">
        <v>7</v>
      </c>
      <c r="C10" s="10" t="n">
        <f aca="false">IF(OR(C8="",C9=""),"",C8-C9)</f>
        <v>756000</v>
      </c>
    </row>
    <row r="11" customFormat="false" ht="19.5" hidden="false" customHeight="true" outlineLevel="0" collapsed="false">
      <c r="B11" s="11" t="s">
        <v>8</v>
      </c>
      <c r="C11" s="12" t="n">
        <f aca="false">IF(OR(C10="",C8="",C8=0),"",C10/C8)</f>
        <v>0.45</v>
      </c>
    </row>
    <row r="12" customFormat="false" ht="18.75" hidden="false" customHeight="true" outlineLevel="0" collapsed="false">
      <c r="B12" s="6" t="s">
        <v>9</v>
      </c>
      <c r="C12" s="7" t="n">
        <v>130500</v>
      </c>
    </row>
    <row r="14" customFormat="false" ht="24" hidden="false" customHeight="true" outlineLevel="0" collapsed="false">
      <c r="B14" s="13" t="s">
        <v>10</v>
      </c>
    </row>
    <row r="15" customFormat="false" ht="27.75" hidden="false" customHeight="true" outlineLevel="0" collapsed="false">
      <c r="B15" s="4" t="s">
        <v>11</v>
      </c>
      <c r="C15" s="5" t="s">
        <v>12</v>
      </c>
      <c r="D15" s="5" t="s">
        <v>13</v>
      </c>
    </row>
    <row r="16" customFormat="false" ht="18.75" hidden="false" customHeight="true" outlineLevel="0" collapsed="false">
      <c r="B16" s="6" t="s">
        <v>14</v>
      </c>
      <c r="C16" s="7" t="n">
        <v>40000</v>
      </c>
    </row>
    <row r="17" customFormat="false" ht="34.5" hidden="false" customHeight="true" outlineLevel="0" collapsed="false">
      <c r="B17" s="8" t="s">
        <v>15</v>
      </c>
      <c r="C17" s="14" t="n">
        <v>5</v>
      </c>
    </row>
    <row r="18" customFormat="false" ht="18.75" hidden="false" customHeight="true" outlineLevel="0" collapsed="false">
      <c r="B18" s="6" t="s">
        <v>16</v>
      </c>
      <c r="D18" s="15" t="n">
        <f aca="false">IF(OR(C16="",C11=""),"",C16*C11)</f>
        <v>18000</v>
      </c>
    </row>
    <row r="19" customFormat="false" ht="18.75" hidden="false" customHeight="true" outlineLevel="0" collapsed="false">
      <c r="B19" s="6" t="s">
        <v>17</v>
      </c>
      <c r="D19" s="15" t="n">
        <f aca="false">IF(OR(C16="",C17=""),"",C16*C17/100)</f>
        <v>2000</v>
      </c>
    </row>
    <row r="20" customFormat="false" ht="18.75" hidden="false" customHeight="true" outlineLevel="0" collapsed="false">
      <c r="B20" s="6" t="s">
        <v>18</v>
      </c>
      <c r="D20" s="15" t="n">
        <f aca="false">IF(OR(D18="",D19=""),"",D18-D19)</f>
        <v>16000</v>
      </c>
    </row>
    <row r="21" customFormat="false" ht="19.5" hidden="false" customHeight="true" outlineLevel="0" collapsed="false">
      <c r="B21" s="9" t="s">
        <v>19</v>
      </c>
      <c r="D21" s="16" t="n">
        <f aca="false">IF(OR(D19="",D18="",D18&lt;=0),"",D19/D18)</f>
        <v>0.111111111111111</v>
      </c>
    </row>
    <row r="22" customFormat="false" ht="19.5" hidden="false" customHeight="true" outlineLevel="0" collapsed="false">
      <c r="B22" s="11" t="s">
        <v>20</v>
      </c>
      <c r="D22" s="12" t="n">
        <f aca="false">IF(OR(C17="",C11=""),"",IF(C17/100&gt;=C11,"no hay",(C17/100)/(C11-C17/100)))</f>
        <v>0.125</v>
      </c>
    </row>
    <row r="23" customFormat="false" ht="19.5" hidden="false" customHeight="true" outlineLevel="0" collapsed="false">
      <c r="B23" s="9" t="s">
        <v>21</v>
      </c>
      <c r="D23" s="10" t="n">
        <f aca="false">IF(OR(C16="",D22="",ISTEXT(D22)),"",C16*(1+D22))</f>
        <v>45000</v>
      </c>
    </row>
    <row r="25" customFormat="false" ht="24" hidden="false" customHeight="true" outlineLevel="0" collapsed="false">
      <c r="B25" s="13" t="s">
        <v>22</v>
      </c>
    </row>
    <row r="26" customFormat="false" ht="36" hidden="false" customHeight="true" outlineLevel="0" collapsed="false">
      <c r="B26" s="4" t="s">
        <v>23</v>
      </c>
      <c r="C26" s="5" t="s">
        <v>24</v>
      </c>
      <c r="D26" s="5" t="s">
        <v>25</v>
      </c>
      <c r="E26" s="5" t="s">
        <v>26</v>
      </c>
      <c r="F26" s="5" t="s">
        <v>27</v>
      </c>
      <c r="G26" s="5" t="s">
        <v>28</v>
      </c>
    </row>
    <row r="27" customFormat="false" ht="18.75" hidden="false" customHeight="true" outlineLevel="0" collapsed="false">
      <c r="B27" s="17" t="n">
        <v>1</v>
      </c>
      <c r="C27" s="18" t="n">
        <f aca="false">IF(B27="","",IF(B27/100&gt;=0.3,"no hay",IF((B27/100)/(0.3-B27/100)&gt;2.5,"no hay",(B27/100)/(0.3-B27/100))))</f>
        <v>0.0344827586206897</v>
      </c>
      <c r="D27" s="18" t="n">
        <f aca="false">IF(B27="","",IF(B27/100&gt;=0.45,"no hay",IF((B27/100)/(0.45-B27/100)&gt;2.5,"no hay",(B27/100)/(0.45-B27/100))))</f>
        <v>0.0227272727272727</v>
      </c>
      <c r="E27" s="18" t="n">
        <f aca="false">IF(B27="","",IF(B27/100&gt;=0.6,"no hay",IF((B27/100)/(0.6-B27/100)&gt;2.5,"no hay",(B27/100)/(0.6-B27/100))))</f>
        <v>0.0169491525423729</v>
      </c>
      <c r="F27" s="16" t="n">
        <f aca="false">IF(OR(B27="",C11=""),"",IF(B27/100&gt;=C11,"no hay",(B27/100)/(C11-B27/100)))</f>
        <v>0.0227272727272727</v>
      </c>
      <c r="G27" s="15" t="n">
        <f aca="false">IF(OR(B27="",C8=""),"",C8*B27/100)</f>
        <v>16800</v>
      </c>
    </row>
    <row r="28" customFormat="false" ht="18.75" hidden="false" customHeight="true" outlineLevel="0" collapsed="false">
      <c r="B28" s="17" t="n">
        <v>2</v>
      </c>
      <c r="C28" s="18" t="n">
        <f aca="false">IF(B28="","",IF(B28/100&gt;=0.3,"no hay",IF((B28/100)/(0.3-B28/100)&gt;2.5,"no hay",(B28/100)/(0.3-B28/100))))</f>
        <v>0.0714285714285714</v>
      </c>
      <c r="D28" s="18" t="n">
        <f aca="false">IF(B28="","",IF(B28/100&gt;=0.45,"no hay",IF((B28/100)/(0.45-B28/100)&gt;2.5,"no hay",(B28/100)/(0.45-B28/100))))</f>
        <v>0.0465116279069767</v>
      </c>
      <c r="E28" s="18" t="n">
        <f aca="false">IF(B28="","",IF(B28/100&gt;=0.6,"no hay",IF((B28/100)/(0.6-B28/100)&gt;2.5,"no hay",(B28/100)/(0.6-B28/100))))</f>
        <v>0.0344827586206897</v>
      </c>
      <c r="F28" s="16" t="n">
        <f aca="false">IF(OR(B28="",C11=""),"",IF(B28/100&gt;=C11,"no hay",(B28/100)/(C11-B28/100)))</f>
        <v>0.0465116279069767</v>
      </c>
      <c r="G28" s="15" t="n">
        <f aca="false">IF(OR(B28="",C8=""),"",C8*B28/100)</f>
        <v>33600</v>
      </c>
    </row>
    <row r="29" customFormat="false" ht="18.75" hidden="false" customHeight="true" outlineLevel="0" collapsed="false">
      <c r="B29" s="17" t="n">
        <v>3</v>
      </c>
      <c r="C29" s="18" t="n">
        <f aca="false">IF(B29="","",IF(B29/100&gt;=0.3,"no hay",IF((B29/100)/(0.3-B29/100)&gt;2.5,"no hay",(B29/100)/(0.3-B29/100))))</f>
        <v>0.111111111111111</v>
      </c>
      <c r="D29" s="18" t="n">
        <f aca="false">IF(B29="","",IF(B29/100&gt;=0.45,"no hay",IF((B29/100)/(0.45-B29/100)&gt;2.5,"no hay",(B29/100)/(0.45-B29/100))))</f>
        <v>0.0714285714285714</v>
      </c>
      <c r="E29" s="18" t="n">
        <f aca="false">IF(B29="","",IF(B29/100&gt;=0.6,"no hay",IF((B29/100)/(0.6-B29/100)&gt;2.5,"no hay",(B29/100)/(0.6-B29/100))))</f>
        <v>0.0526315789473684</v>
      </c>
      <c r="F29" s="16" t="n">
        <f aca="false">IF(OR(B29="",C11=""),"",IF(B29/100&gt;=C11,"no hay",(B29/100)/(C11-B29/100)))</f>
        <v>0.0714285714285714</v>
      </c>
      <c r="G29" s="15" t="n">
        <f aca="false">IF(OR(B29="",C8=""),"",C8*B29/100)</f>
        <v>50400</v>
      </c>
    </row>
    <row r="30" customFormat="false" ht="18.75" hidden="false" customHeight="true" outlineLevel="0" collapsed="false">
      <c r="B30" s="17" t="n">
        <v>5</v>
      </c>
      <c r="C30" s="18" t="n">
        <f aca="false">IF(B30="","",IF(B30/100&gt;=0.3,"no hay",IF((B30/100)/(0.3-B30/100)&gt;2.5,"no hay",(B30/100)/(0.3-B30/100))))</f>
        <v>0.2</v>
      </c>
      <c r="D30" s="18" t="n">
        <f aca="false">IF(B30="","",IF(B30/100&gt;=0.45,"no hay",IF((B30/100)/(0.45-B30/100)&gt;2.5,"no hay",(B30/100)/(0.45-B30/100))))</f>
        <v>0.125</v>
      </c>
      <c r="E30" s="18" t="n">
        <f aca="false">IF(B30="","",IF(B30/100&gt;=0.6,"no hay",IF((B30/100)/(0.6-B30/100)&gt;2.5,"no hay",(B30/100)/(0.6-B30/100))))</f>
        <v>0.0909090909090909</v>
      </c>
      <c r="F30" s="16" t="n">
        <f aca="false">IF(OR(B30="",C11=""),"",IF(B30/100&gt;=C11,"no hay",(B30/100)/(C11-B30/100)))</f>
        <v>0.125</v>
      </c>
      <c r="G30" s="15" t="n">
        <f aca="false">IF(OR(B30="",C8=""),"",C8*B30/100)</f>
        <v>84000</v>
      </c>
    </row>
    <row r="31" customFormat="false" ht="18.75" hidden="false" customHeight="true" outlineLevel="0" collapsed="false">
      <c r="B31" s="17" t="n">
        <v>7</v>
      </c>
      <c r="C31" s="18" t="n">
        <f aca="false">IF(B31="","",IF(B31/100&gt;=0.3,"no hay",IF((B31/100)/(0.3-B31/100)&gt;2.5,"no hay",(B31/100)/(0.3-B31/100))))</f>
        <v>0.304347826086957</v>
      </c>
      <c r="D31" s="18" t="n">
        <f aca="false">IF(B31="","",IF(B31/100&gt;=0.45,"no hay",IF((B31/100)/(0.45-B31/100)&gt;2.5,"no hay",(B31/100)/(0.45-B31/100))))</f>
        <v>0.18421052631579</v>
      </c>
      <c r="E31" s="18" t="n">
        <f aca="false">IF(B31="","",IF(B31/100&gt;=0.6,"no hay",IF((B31/100)/(0.6-B31/100)&gt;2.5,"no hay",(B31/100)/(0.6-B31/100))))</f>
        <v>0.132075471698113</v>
      </c>
      <c r="F31" s="16" t="n">
        <f aca="false">IF(OR(B31="",C11=""),"",IF(B31/100&gt;=C11,"no hay",(B31/100)/(C11-B31/100)))</f>
        <v>0.18421052631579</v>
      </c>
      <c r="G31" s="15" t="n">
        <f aca="false">IF(OR(B31="",C8=""),"",C8*B31/100)</f>
        <v>117600</v>
      </c>
    </row>
    <row r="32" customFormat="false" ht="18.75" hidden="false" customHeight="true" outlineLevel="0" collapsed="false">
      <c r="B32" s="17" t="n">
        <v>10</v>
      </c>
      <c r="C32" s="18" t="n">
        <f aca="false">IF(B32="","",IF(B32/100&gt;=0.3,"no hay",IF((B32/100)/(0.3-B32/100)&gt;2.5,"no hay",(B32/100)/(0.3-B32/100))))</f>
        <v>0.5</v>
      </c>
      <c r="D32" s="18" t="n">
        <f aca="false">IF(B32="","",IF(B32/100&gt;=0.45,"no hay",IF((B32/100)/(0.45-B32/100)&gt;2.5,"no hay",(B32/100)/(0.45-B32/100))))</f>
        <v>0.285714285714286</v>
      </c>
      <c r="E32" s="18" t="n">
        <f aca="false">IF(B32="","",IF(B32/100&gt;=0.6,"no hay",IF((B32/100)/(0.6-B32/100)&gt;2.5,"no hay",(B32/100)/(0.6-B32/100))))</f>
        <v>0.2</v>
      </c>
      <c r="F32" s="16" t="n">
        <f aca="false">IF(OR(B32="",C11=""),"",IF(B32/100&gt;=C11,"no hay",(B32/100)/(C11-B32/100)))</f>
        <v>0.285714285714286</v>
      </c>
      <c r="G32" s="15" t="n">
        <f aca="false">IF(OR(B32="",C8=""),"",C8*B32/100)</f>
        <v>168000</v>
      </c>
    </row>
    <row r="33" customFormat="false" ht="18.75" hidden="false" customHeight="true" outlineLevel="0" collapsed="false">
      <c r="B33" s="17" t="n">
        <v>15</v>
      </c>
      <c r="C33" s="18" t="n">
        <f aca="false">IF(B33="","",IF(B33/100&gt;=0.3,"no hay",IF((B33/100)/(0.3-B33/100)&gt;2.5,"no hay",(B33/100)/(0.3-B33/100))))</f>
        <v>1</v>
      </c>
      <c r="D33" s="18" t="n">
        <f aca="false">IF(B33="","",IF(B33/100&gt;=0.45,"no hay",IF((B33/100)/(0.45-B33/100)&gt;2.5,"no hay",(B33/100)/(0.45-B33/100))))</f>
        <v>0.5</v>
      </c>
      <c r="E33" s="18" t="n">
        <f aca="false">IF(B33="","",IF(B33/100&gt;=0.6,"no hay",IF((B33/100)/(0.6-B33/100)&gt;2.5,"no hay",(B33/100)/(0.6-B33/100))))</f>
        <v>0.333333333333333</v>
      </c>
      <c r="F33" s="16" t="n">
        <f aca="false">IF(OR(B33="",C11=""),"",IF(B33/100&gt;=C11,"no hay",(B33/100)/(C11-B33/100)))</f>
        <v>0.5</v>
      </c>
      <c r="G33" s="15" t="n">
        <f aca="false">IF(OR(B33="",C8=""),"",C8*B33/100)</f>
        <v>252000</v>
      </c>
    </row>
    <row r="34" customFormat="false" ht="18.75" hidden="false" customHeight="true" outlineLevel="0" collapsed="false">
      <c r="B34" s="17" t="n">
        <v>20</v>
      </c>
      <c r="C34" s="18" t="n">
        <f aca="false">IF(B34="","",IF(B34/100&gt;=0.3,"no hay",IF((B34/100)/(0.3-B34/100)&gt;2.5,"no hay",(B34/100)/(0.3-B34/100))))</f>
        <v>2</v>
      </c>
      <c r="D34" s="18" t="n">
        <f aca="false">IF(B34="","",IF(B34/100&gt;=0.45,"no hay",IF((B34/100)/(0.45-B34/100)&gt;2.5,"no hay",(B34/100)/(0.45-B34/100))))</f>
        <v>0.8</v>
      </c>
      <c r="E34" s="18" t="n">
        <f aca="false">IF(B34="","",IF(B34/100&gt;=0.6,"no hay",IF((B34/100)/(0.6-B34/100)&gt;2.5,"no hay",(B34/100)/(0.6-B34/100))))</f>
        <v>0.5</v>
      </c>
      <c r="F34" s="16" t="n">
        <f aca="false">IF(OR(B34="",C11=""),"",IF(B34/100&gt;=C11,"no hay",(B34/100)/(C11-B34/100)))</f>
        <v>0.8</v>
      </c>
      <c r="G34" s="15" t="n">
        <f aca="false">IF(OR(B34="",C8=""),"",C8*B34/100)</f>
        <v>336000</v>
      </c>
    </row>
    <row r="35" customFormat="false" ht="18.75" hidden="false" customHeight="true" outlineLevel="0" collapsed="false">
      <c r="B35" s="17" t="n">
        <v>25</v>
      </c>
      <c r="C35" s="18" t="str">
        <f aca="false">IF(B35="","",IF(B35/100&gt;=0.3,"no hay",IF((B35/100)/(0.3-B35/100)&gt;2.5,"no hay",(B35/100)/(0.3-B35/100))))</f>
        <v>no hay</v>
      </c>
      <c r="D35" s="18" t="n">
        <f aca="false">IF(B35="","",IF(B35/100&gt;=0.45,"no hay",IF((B35/100)/(0.45-B35/100)&gt;2.5,"no hay",(B35/100)/(0.45-B35/100))))</f>
        <v>1.25</v>
      </c>
      <c r="E35" s="18" t="n">
        <f aca="false">IF(B35="","",IF(B35/100&gt;=0.6,"no hay",IF((B35/100)/(0.6-B35/100)&gt;2.5,"no hay",(B35/100)/(0.6-B35/100))))</f>
        <v>0.714285714285714</v>
      </c>
      <c r="F35" s="16" t="n">
        <f aca="false">IF(OR(B35="",C11=""),"",IF(B35/100&gt;=C11,"no hay",(B35/100)/(C11-B35/100)))</f>
        <v>1.25</v>
      </c>
      <c r="G35" s="15" t="n">
        <f aca="false">IF(OR(B35="",C8=""),"",C8*B35/100)</f>
        <v>420000</v>
      </c>
    </row>
    <row r="36" customFormat="false" ht="19.5" hidden="false" customHeight="true" outlineLevel="0" collapsed="false">
      <c r="B36" s="11" t="s">
        <v>29</v>
      </c>
      <c r="F36" s="12" t="n">
        <f aca="false">IF(C11="","",C11)</f>
        <v>0.45</v>
      </c>
    </row>
    <row r="38" customFormat="false" ht="24" hidden="false" customHeight="true" outlineLevel="0" collapsed="false">
      <c r="B38" s="13" t="s">
        <v>30</v>
      </c>
    </row>
    <row r="39" customFormat="false" ht="30" hidden="false" customHeight="true" outlineLevel="0" collapsed="false">
      <c r="B39" s="4" t="s">
        <v>31</v>
      </c>
      <c r="C39" s="5" t="s">
        <v>32</v>
      </c>
      <c r="D39" s="5" t="s">
        <v>33</v>
      </c>
    </row>
    <row r="40" customFormat="false" ht="34.5" hidden="false" customHeight="true" outlineLevel="0" collapsed="false">
      <c r="B40" s="8" t="s">
        <v>34</v>
      </c>
      <c r="C40" s="14" t="n">
        <v>0.8</v>
      </c>
      <c r="D40" s="15" t="n">
        <f aca="false">IF(OR(C40="",C8=""),"",C8*C40/100)</f>
        <v>13440</v>
      </c>
    </row>
    <row r="41" customFormat="false" ht="18.75" hidden="false" customHeight="true" outlineLevel="0" collapsed="false">
      <c r="B41" s="6" t="s">
        <v>35</v>
      </c>
      <c r="C41" s="14" t="n">
        <v>0.5</v>
      </c>
      <c r="D41" s="15" t="n">
        <f aca="false">IF(OR(C41="",C8=""),"",C8*C41/100)</f>
        <v>8400</v>
      </c>
    </row>
    <row r="42" customFormat="false" ht="18.75" hidden="false" customHeight="true" outlineLevel="0" collapsed="false">
      <c r="B42" s="6" t="s">
        <v>36</v>
      </c>
      <c r="C42" s="14" t="n">
        <v>0.4</v>
      </c>
      <c r="D42" s="15" t="n">
        <f aca="false">IF(OR(C42="",C8=""),"",C8*C42/100)</f>
        <v>6720</v>
      </c>
    </row>
    <row r="43" customFormat="false" ht="34.5" hidden="false" customHeight="true" outlineLevel="0" collapsed="false">
      <c r="B43" s="8" t="s">
        <v>37</v>
      </c>
      <c r="C43" s="14" t="n">
        <v>0.3</v>
      </c>
      <c r="D43" s="15" t="n">
        <f aca="false">IF(OR(C43="",C8=""),"",C8*C43/100)</f>
        <v>5040</v>
      </c>
    </row>
    <row r="44" customFormat="false" ht="19.5" hidden="false" customHeight="true" outlineLevel="0" collapsed="false">
      <c r="B44" s="11" t="s">
        <v>38</v>
      </c>
      <c r="C44" s="12" t="n">
        <f aca="false">IF(COUNT(C40:C43)=0,"",SUM(C40:C43)/100)</f>
        <v>0.02</v>
      </c>
      <c r="D44" s="19" t="n">
        <f aca="false">IF(COUNT(D40:D43)=0,"",SUM(D40:D43))</f>
        <v>33600</v>
      </c>
    </row>
    <row r="45" customFormat="false" ht="19.5" hidden="false" customHeight="true" outlineLevel="0" collapsed="false">
      <c r="B45" s="9" t="s">
        <v>39</v>
      </c>
      <c r="D45" s="16" t="n">
        <f aca="false">IF(OR(D44="",C12="",C12&lt;=0),"",D44/C12)</f>
        <v>0.257471264367816</v>
      </c>
    </row>
    <row r="46" customFormat="false" ht="19.5" hidden="false" customHeight="true" outlineLevel="0" collapsed="false">
      <c r="B46" s="9" t="s">
        <v>40</v>
      </c>
      <c r="D46" s="16" t="n">
        <f aca="false">IF(OR(C44="",C11=""),"",IF(C44&gt;=C11,"no hay",C44/(C11-C44)))</f>
        <v>0.0465116279069767</v>
      </c>
    </row>
    <row r="48" customFormat="false" ht="24" hidden="false" customHeight="true" outlineLevel="0" collapsed="false">
      <c r="B48" s="13" t="s">
        <v>41</v>
      </c>
    </row>
    <row r="49" customFormat="false" ht="27.75" hidden="false" customHeight="true" outlineLevel="0" collapsed="false">
      <c r="B49" s="4" t="s">
        <v>42</v>
      </c>
      <c r="C49" s="5" t="s">
        <v>12</v>
      </c>
      <c r="D49" s="5" t="s">
        <v>13</v>
      </c>
    </row>
    <row r="50" customFormat="false" ht="34.5" hidden="false" customHeight="true" outlineLevel="0" collapsed="false">
      <c r="B50" s="8" t="s">
        <v>43</v>
      </c>
      <c r="C50" s="7" t="n">
        <v>60000</v>
      </c>
    </row>
    <row r="51" customFormat="false" ht="34.5" hidden="false" customHeight="true" outlineLevel="0" collapsed="false">
      <c r="B51" s="8" t="s">
        <v>44</v>
      </c>
      <c r="C51" s="14" t="n">
        <v>10</v>
      </c>
    </row>
    <row r="52" customFormat="false" ht="34.5" hidden="false" customHeight="true" outlineLevel="0" collapsed="false">
      <c r="B52" s="8" t="s">
        <v>45</v>
      </c>
      <c r="C52" s="20" t="n">
        <v>5</v>
      </c>
    </row>
    <row r="53" customFormat="false" ht="18.75" hidden="false" customHeight="true" outlineLevel="0" collapsed="false">
      <c r="B53" s="6" t="s">
        <v>46</v>
      </c>
      <c r="D53" s="15" t="n">
        <f aca="false">IF(OR(C50="",C11=""),"",C50*C11)</f>
        <v>27000</v>
      </c>
    </row>
    <row r="54" customFormat="false" ht="18.75" hidden="false" customHeight="true" outlineLevel="0" collapsed="false">
      <c r="B54" s="6" t="s">
        <v>47</v>
      </c>
      <c r="D54" s="15" t="n">
        <f aca="false">IF(OR(D53="",C50="",C51=""),"",D53-C50*C51/100)</f>
        <v>21000</v>
      </c>
    </row>
    <row r="55" customFormat="false" ht="19.5" hidden="false" customHeight="true" outlineLevel="0" collapsed="false">
      <c r="B55" s="9" t="s">
        <v>48</v>
      </c>
      <c r="D55" s="10" t="n">
        <f aca="false">IF(OR(C50="",C51=""),"",C50*C51/100)</f>
        <v>6000</v>
      </c>
    </row>
    <row r="56" customFormat="false" ht="19.5" hidden="false" customHeight="true" outlineLevel="0" collapsed="false">
      <c r="B56" s="11" t="s">
        <v>49</v>
      </c>
      <c r="D56" s="19" t="n">
        <f aca="false">IF(OR(D55="",C52=""),"",D55*C52)</f>
        <v>30000</v>
      </c>
    </row>
    <row r="57" customFormat="false" ht="19.5" hidden="false" customHeight="true" outlineLevel="0" collapsed="false">
      <c r="B57" s="9" t="s">
        <v>50</v>
      </c>
      <c r="D57" s="10" t="n">
        <f aca="false">IF(OR(C50="",C51="",C11=""),"",IF(C51/100&gt;=C11,"no hay",C50*(C51/100)/(C11-C51/100)))</f>
        <v>17142.8571428571</v>
      </c>
    </row>
    <row r="59" customFormat="false" ht="15" hidden="false" customHeight="true" outlineLevel="0" collapsed="false">
      <c r="B59" s="21" t="s">
        <v>51</v>
      </c>
      <c r="C59" s="22" t="s">
        <v>52</v>
      </c>
      <c r="D59" s="22"/>
      <c r="E59" s="21" t="s">
        <v>53</v>
      </c>
      <c r="F59" s="22" t="s">
        <v>54</v>
      </c>
      <c r="G59" s="22"/>
    </row>
    <row r="60" customFormat="false" ht="30" hidden="false" customHeight="true" outlineLevel="0" collapsed="false">
      <c r="B60" s="23" t="n">
        <f aca="false">IF(D22="","",D22)</f>
        <v>0.125</v>
      </c>
      <c r="C60" s="24" t="n">
        <f aca="false">IF(F36="","",F36)</f>
        <v>0.45</v>
      </c>
      <c r="D60" s="24"/>
      <c r="E60" s="25" t="n">
        <f aca="false">IF(C44="","",C44)</f>
        <v>0.02</v>
      </c>
      <c r="F60" s="26" t="n">
        <f aca="false">IF(D44="","",D44)</f>
        <v>33600</v>
      </c>
      <c r="G60" s="26"/>
    </row>
  </sheetData>
  <sheetProtection sheet="true"/>
  <mergeCells count="5">
    <mergeCell ref="B4:G4"/>
    <mergeCell ref="C59:D59"/>
    <mergeCell ref="F59:G59"/>
    <mergeCell ref="C60:D60"/>
    <mergeCell ref="F60:G60"/>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8" t="s">
        <v>56</v>
      </c>
    </row>
    <row r="5" customFormat="false" ht="24" hidden="false" customHeight="true" outlineLevel="0" collapsed="false">
      <c r="B5" s="13" t="s">
        <v>57</v>
      </c>
    </row>
    <row r="6" customFormat="false" ht="60" hidden="false" customHeight="true" outlineLevel="0" collapsed="false">
      <c r="B6" s="29" t="s">
        <v>58</v>
      </c>
      <c r="C6" s="29"/>
    </row>
    <row r="8" customFormat="false" ht="24" hidden="false" customHeight="true" outlineLevel="0" collapsed="false">
      <c r="B8" s="13" t="s">
        <v>59</v>
      </c>
    </row>
    <row r="9" customFormat="false" ht="30" hidden="false" customHeight="true" outlineLevel="0" collapsed="false">
      <c r="B9" s="29" t="s">
        <v>60</v>
      </c>
      <c r="C9" s="29"/>
    </row>
    <row r="10" customFormat="false" ht="30" hidden="false" customHeight="true" outlineLevel="0" collapsed="false">
      <c r="B10" s="29" t="s">
        <v>61</v>
      </c>
      <c r="C10" s="29"/>
    </row>
    <row r="11" customFormat="false" ht="15.75" hidden="false" customHeight="true" outlineLevel="0" collapsed="false">
      <c r="B11" s="29" t="s">
        <v>62</v>
      </c>
      <c r="C11" s="29"/>
    </row>
    <row r="12" customFormat="false" ht="45" hidden="false" customHeight="true" outlineLevel="0" collapsed="false">
      <c r="B12" s="29" t="s">
        <v>63</v>
      </c>
      <c r="C12" s="29"/>
    </row>
    <row r="14" customFormat="false" ht="24" hidden="false" customHeight="true" outlineLevel="0" collapsed="false">
      <c r="B14" s="13" t="s">
        <v>64</v>
      </c>
    </row>
    <row r="15" customFormat="false" ht="30" hidden="false" customHeight="true" outlineLevel="0" collapsed="false">
      <c r="B15" s="29" t="s">
        <v>65</v>
      </c>
      <c r="C15" s="29"/>
    </row>
    <row r="16" customFormat="false" ht="30" hidden="false" customHeight="true" outlineLevel="0" collapsed="false">
      <c r="B16" s="29" t="s">
        <v>66</v>
      </c>
      <c r="C16" s="29"/>
    </row>
    <row r="17" customFormat="false" ht="30" hidden="false" customHeight="true" outlineLevel="0" collapsed="false">
      <c r="B17" s="29" t="s">
        <v>67</v>
      </c>
      <c r="C17" s="29"/>
    </row>
    <row r="18" customFormat="false" ht="30" hidden="false" customHeight="true" outlineLevel="0" collapsed="false">
      <c r="B18" s="29" t="s">
        <v>68</v>
      </c>
      <c r="C18" s="29"/>
    </row>
    <row r="19" customFormat="false" ht="30" hidden="false" customHeight="true" outlineLevel="0" collapsed="false">
      <c r="B19" s="29" t="s">
        <v>69</v>
      </c>
      <c r="C19" s="29"/>
    </row>
    <row r="21" customFormat="false" ht="24" hidden="false" customHeight="true" outlineLevel="0" collapsed="false">
      <c r="B21" s="13" t="s">
        <v>70</v>
      </c>
    </row>
    <row r="22" customFormat="false" ht="30" hidden="false" customHeight="true" outlineLevel="0" collapsed="false">
      <c r="B22" s="29" t="s">
        <v>71</v>
      </c>
      <c r="C22" s="29"/>
    </row>
    <row r="23" customFormat="false" ht="45" hidden="false" customHeight="true" outlineLevel="0" collapsed="false">
      <c r="B23" s="29" t="s">
        <v>72</v>
      </c>
      <c r="C23" s="29"/>
    </row>
    <row r="24" customFormat="false" ht="30" hidden="false" customHeight="true" outlineLevel="0" collapsed="false">
      <c r="B24" s="29" t="s">
        <v>73</v>
      </c>
      <c r="C24" s="29"/>
    </row>
    <row r="25" customFormat="false" ht="45" hidden="false" customHeight="true" outlineLevel="0" collapsed="false">
      <c r="B25" s="29" t="s">
        <v>74</v>
      </c>
      <c r="C25" s="29"/>
    </row>
    <row r="27" customFormat="false" ht="24" hidden="false" customHeight="true" outlineLevel="0" collapsed="false">
      <c r="B27" s="30" t="s">
        <v>75</v>
      </c>
    </row>
    <row r="28" customFormat="false" ht="90" hidden="false" customHeight="true" outlineLevel="0" collapsed="false">
      <c r="B28" s="31" t="s">
        <v>76</v>
      </c>
      <c r="C28" s="31"/>
    </row>
    <row r="30" customFormat="false" ht="24" hidden="false" customHeight="true" outlineLevel="0" collapsed="false">
      <c r="B30" s="13" t="s">
        <v>77</v>
      </c>
    </row>
    <row r="31" customFormat="false" ht="19.5" hidden="false" customHeight="true" outlineLevel="0" collapsed="false">
      <c r="B31" s="32" t="s">
        <v>78</v>
      </c>
      <c r="C31" s="32"/>
    </row>
    <row r="32" customFormat="false" ht="19.5" hidden="false" customHeight="true" outlineLevel="0" collapsed="false">
      <c r="B32" s="33" t="s">
        <v>79</v>
      </c>
      <c r="C32" s="33"/>
    </row>
    <row r="33" customFormat="false" ht="19.5" hidden="false" customHeight="true" outlineLevel="0" collapsed="false">
      <c r="B33" s="34" t="s">
        <v>80</v>
      </c>
      <c r="C33" s="34"/>
    </row>
  </sheetData>
  <sheetProtection sheet="true"/>
  <mergeCells count="18">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8:C28"/>
    <mergeCell ref="B31:C31"/>
    <mergeCell ref="B32:C32"/>
    <mergeCell ref="B33:C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