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<sst xmlns="http://schemas.openxmlformats.org/spreadsheetml/2006/main" count="124" uniqueCount="80">
  <si>
    <t xml:space="preserve">Inventario de costes fijos con facturación equivalente</t>
  </si>
  <si>
    <t xml:space="preserve">Vuelcas tus gastos fijos concepto a concepto y la hoja los ordena, marca los que explican el 80 %, calcula tu multiplicador según tu margen y te dice la facturación que exige cada línea.</t>
  </si>
  <si>
    <t xml:space="preserve">   Escribes tú en las celdas azules.   ·   Lo gris lo calcula la hoja sola.   ·   Capítulo 20 · plantilla 20.1 de 44   ·   El detalle, en la hoja «Cómo se usa».</t>
  </si>
  <si>
    <t xml:space="preserve">Tu multiplicador   ·   la única cuenta que hay que memorizar</t>
  </si>
  <si>
    <t xml:space="preserve">Escribes tú</t>
  </si>
  <si>
    <t xml:space="preserve">Lo que sale</t>
  </si>
  <si>
    <t xml:space="preserve">Tu margen bruto   ·   escribe 45 si es el 45 %</t>
  </si>
  <si>
    <t xml:space="preserve">Lo que tienes que facturar por cada euro fijo</t>
  </si>
  <si>
    <t xml:space="preserve">Ventas del año</t>
  </si>
  <si>
    <t xml:space="preserve">Beneficio neto del año</t>
  </si>
  <si>
    <t xml:space="preserve">Margen que deja cada hora imputable   ·   plantilla 18</t>
  </si>
  <si>
    <t xml:space="preserve">TUS COSTES FIJOS, CONCEPTO A CONCEPTO</t>
  </si>
  <si>
    <t xml:space="preserve">Concepto   ·   escribe aquí los tuyos</t>
  </si>
  <si>
    <t xml:space="preserve">Al año</t>
  </si>
  <si>
    <t xml:space="preserve">% del total</t>
  </si>
  <si>
    <t xml:space="preserve">Puesto</t>
  </si>
  <si>
    <t xml:space="preserve">Acumulado</t>
  </si>
  <si>
    <t xml:space="preserve">¿Dentro
del 80 %?</t>
  </si>
  <si>
    <t xml:space="preserve">Facturación
que exige</t>
  </si>
  <si>
    <t xml:space="preserve">Total de tus costes fijos</t>
  </si>
  <si>
    <t xml:space="preserve">Lo que te obliga a facturar cada mes para no perder dinero</t>
  </si>
  <si>
    <t xml:space="preserve">Conceptos que explican el 80 % de tu estructura</t>
  </si>
  <si>
    <t xml:space="preserve">EL GOTEO   ·   LO QUE SE DOMICILIA Y NADIE VUELVE A ABRIR</t>
  </si>
  <si>
    <t xml:space="preserve">Cargo que se repite todos los meses</t>
  </si>
  <si>
    <t xml:space="preserve">Al mes</t>
  </si>
  <si>
    <t xml:space="preserve">% de tus
fijos</t>
  </si>
  <si>
    <t xml:space="preserve">% de tu
beneficio</t>
  </si>
  <si>
    <t xml:space="preserve">Horas de
técnico al año</t>
  </si>
  <si>
    <t xml:space="preserve">Total del goteo</t>
  </si>
  <si>
    <t xml:space="preserve">Lo que firmas cuando contratas a una persona</t>
  </si>
  <si>
    <t xml:space="preserve">Coste total del puesto   ·   nómina más cargas</t>
  </si>
  <si>
    <t xml:space="preserve">Lo que te sube el punto muerto mientras exista el puesto</t>
  </si>
  <si>
    <t xml:space="preserve">TU MULTIPLICADOR</t>
  </si>
  <si>
    <t xml:space="preserve">FACTURACIÓN QUE EXIGE TU ESTRUCTURA</t>
  </si>
  <si>
    <t xml:space="preserve">EL GOTEO, AL AÑO</t>
  </si>
  <si>
    <t xml:space="preserve">Y ESO ES ESTO DE TU BENEFICIO NETO</t>
  </si>
  <si>
    <t xml:space="preserve">   EJEMPLO RESUELTO   ·   Los números son los del libro. Para trabajar con los tuyos, usa la hoja «Plantilla».</t>
  </si>
  <si>
    <t xml:space="preserve">Nóminas y cargas del equipo técnico</t>
  </si>
  <si>
    <t xml:space="preserve">Nóminas de oficina y gerencia</t>
  </si>
  <si>
    <t xml:space="preserve">Vehículos: renting, combustible y seguros</t>
  </si>
  <si>
    <t xml:space="preserve">Amortización</t>
  </si>
  <si>
    <t xml:space="preserve">Alquiler de nave y oficina</t>
  </si>
  <si>
    <t xml:space="preserve">Seguros, licencias y software</t>
  </si>
  <si>
    <t xml:space="preserve">Asesoría, prevención y servicios externos</t>
  </si>
  <si>
    <t xml:space="preserve">Suministros, teléfono y limpieza</t>
  </si>
  <si>
    <t xml:space="preserve">Marketing, dietas y varios</t>
  </si>
  <si>
    <t xml:space="preserve">Software de gestión, un escalón de más</t>
  </si>
  <si>
    <t xml:space="preserve">Renting de la máquina de café y agua</t>
  </si>
  <si>
    <t xml:space="preserve">Portal de anuncios</t>
  </si>
  <si>
    <t xml:space="preserve">Almacenamiento en la nube, dos cuentas</t>
  </si>
  <si>
    <t xml:space="preserve">Segunda herramienta de facturación sin usar</t>
  </si>
  <si>
    <t xml:space="preserve">Seguro de un remolque vendido</t>
  </si>
  <si>
    <t xml:space="preserve">Línea móvil de una furgoneta vendida</t>
  </si>
  <si>
    <t xml:space="preserve">Capítulo 20 · plantilla 20.1 de 44 · «Facturas mucho y no ganas dinero»</t>
  </si>
  <si>
    <t xml:space="preserve">PARA QUÉ SIRVE</t>
  </si>
  <si>
    <t xml:space="preserve">Para ver tu estructura entera de una vez, ordenada, y saber lo que te obliga a facturar cada línea. Tu multiplicador es 1 dividido entre tu margen bruto: con un 45 % de margen, cada euro de coste fijo te obliga a facturar 2,22 €. Un gasto fijo no se aprueba: se contrata a perpetuidad, y casi siempre domiciliado, que es la forma de no volver a pedir permiso nunca.</t>
  </si>
  <si>
    <t xml:space="preserve">QUÉ NECESITAS TENER A MANO</t>
  </si>
  <si>
    <t xml:space="preserve">La lista de todos los gastos que se han repetido los doce meses del año pasado, con el importe anual de cada uno. Sale del programa contable de tu asesoría en dos minutos y casi nadie la pide. El filtro de «los doce meses» es lo que la hace útil.</t>
  </si>
  <si>
    <t xml:space="preserve">Tu margen bruto en porcentaje: lo que te queda de cada euro después del coste directo.</t>
  </si>
  <si>
    <t xml:space="preserve">Tus ventas y tu beneficio neto del año, porque un gasto fijo se compara contra el beneficio y no contra la facturación.</t>
  </si>
  <si>
    <t xml:space="preserve">El extracto bancario de un mes cualquiera, para marcar con un boli todos los cargos que se repiten sin que nadie los apruebe.</t>
  </si>
  <si>
    <t xml:space="preserve">Lo que deja cada hora imputable, de la plantilla 18, para traducir el goteo a horas.</t>
  </si>
  <si>
    <t xml:space="preserve">CÓMO SE RELLENA</t>
  </si>
  <si>
    <t xml:space="preserve">Escribe tu margen bruto. Sale tu multiplicador. Con un 25 % es 4; con un 60 % es 1,67. Cuanto peor es tu margen, más cara te sale cada suscripción.</t>
  </si>
  <si>
    <t xml:space="preserve">Vuelca tus conceptos de coste fijo con su importe anual. Ocho o diez líneas bastan: no hace falta el detalle de la contabilidad, hace falta el mapa.</t>
  </si>
  <si>
    <t xml:space="preserve">Mira la columna del puesto y la del acumulado: te dicen el orden real y dónde está el corte del 80 %, aunque las filas estén escritas en el orden que te haya salido.</t>
  </si>
  <si>
    <t xml:space="preserve">Abajo, mete los cargos del goteo con su importe mensual. Los siete del ejemplo son reales y salieron de veinte minutos con un extracto delante.</t>
  </si>
  <si>
    <t xml:space="preserve">En el último bloque escribe el coste total de un puesto que te estés planteando. Ese es el número que hay que mirar el día de la firma, no el día del cierre.</t>
  </si>
  <si>
    <t xml:space="preserve">QUÉ TE ESTÁ DICIENDO</t>
  </si>
  <si>
    <t xml:space="preserve">Los tres o cuatro conceptos que explican el 80 %. Casi siempre son personas y metros. Cuando alguien dice «vamos a apretarnos el cinturón» y se pone a mirar el teléfono, está trabajando sobre el 1,7 % de su estructura.</t>
  </si>
  <si>
    <t xml:space="preserve">La columna de la facturación que exige cada línea. No es una metáfora: es la venta que hay que salir a hacer para pagar ese gasto.</t>
  </si>
  <si>
    <t xml:space="preserve">El goteo como porcentaje del gasto y como porcentaje del beneficio. Ahí está la asimetría: irrelevante en la primera columna, enorme en la segunda.</t>
  </si>
  <si>
    <t xml:space="preserve">Las horas de técnico que paga el goteo. Cien horas al año de una persona para pagar cosas que nadie usa se entiende mejor que seis mil euros.</t>
  </si>
  <si>
    <t xml:space="preserve">Lo que sube tu punto muerto un puesto nuevo. Es lo que estás firmando, todos los meses, mientras el puesto exista.</t>
  </si>
  <si>
    <t xml:space="preserve">OJO CON ESTO</t>
  </si>
  <si>
    <t xml:space="preserve">El multiplicador sirve para valorar un gasto fijo que se añade o que se quita, no para repartir el que ya tienes. Si mañana quitas 6.000 € de gasto y no vendes ni un euro más, ganas 6.000 €, no 13.333 €. Lo que dicen los 13.333 € es lo otro: lo que tendrías que salir a facturar si en vez de quitar el gasto quisieras pagarlo con ventas nuevas. Casi siempre es más barato quitarlo. Y no confundas esta hoja con un plan de austeridad: la mitad del valor de revisar veintitrés domiciliaciones una vez al año no son los euros, es que el resto de la empresa se entera de que alguien mira.</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</si>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</sst>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9">
    <numFmt numFmtId="164" formatCode="General"/>
    <numFmt numFmtId="165" formatCode="0.0&quot; %&quot;"/>
    <numFmt numFmtId="166" formatCode="0.0&quot; x&quot;"/>
    <numFmt numFmtId="167" formatCode="#,##0&quot; €&quot;;[RED]\-#,##0&quot; €&quot;"/>
    <numFmt numFmtId="168" formatCode="#,##0.00&quot; €&quot;;[RED]\-#,##0.00&quot; €&quot;"/>
    <numFmt numFmtId="169" formatCode="@"/>
    <numFmt numFmtId="170" formatCode="0.0\ %;[RED]\-0.0\ %"/>
    <numFmt numFmtId="171" formatCode="#,##0"/>
    <numFmt numFmtId="172" formatCode="#,##0;[RED]\-#,##0"/>
  </numFmts>
  <fonts count="28">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11"/>
      <color rgb="FFFFFFFF"/>
      <name val="Calibri"/>
      <family val="0"/>
      <charset val="1"/>
    </font>
    <font>
      <b val="true"/>
      <sz val="12"/>
      <color rgb="FFFFFFFF"/>
      <name val="Calibri"/>
      <family val="0"/>
      <charset val="1"/>
    </font>
    <font>
      <b val="true"/>
      <sz val="9.5"/>
      <color rgb="FF1F4FD8"/>
      <name val="Calibri"/>
      <family val="0"/>
      <charset val="1"/>
    </font>
    <font>
      <sz val="11"/>
      <color rgb="FF4C5462"/>
      <name val="Calibri"/>
      <family val="0"/>
      <charset val="1"/>
    </font>
    <font>
      <b val="true"/>
      <sz val="11"/>
      <color rgb="FF12284F"/>
      <name val="Calibri"/>
      <family val="0"/>
      <charset val="1"/>
    </font>
    <font>
      <b val="true"/>
      <sz val="9"/>
      <color rgb="FF78808F"/>
      <name val="Calibri"/>
      <family val="0"/>
      <charset val="1"/>
    </font>
    <font>
      <b val="true"/>
      <sz val="17"/>
      <color rgb="FF12284F"/>
      <name val="Calibri"/>
      <family val="0"/>
      <charset val="1"/>
    </font>
    <font>
      <b val="true"/>
      <sz val="15"/>
      <color rgb="FF12284F"/>
      <name val="Calibri"/>
      <family val="0"/>
      <charset val="1"/>
    </font>
    <font>
      <b val="true"/>
      <sz val="17"/>
      <color rgb="FFC0392B"/>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11">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top style="thin">
        <color rgb="FFD8DCE4"/>
      </top>
      <bottom/>
      <diagonal/>
    </border>
    <border diagonalUp="false" diagonalDown="false">
      <left style="thin">
        <color rgb="FFD8DCE4"/>
      </left>
      <right style="thin">
        <color rgb="FFD8DCE4"/>
      </right>
      <top/>
      <bottom style="thin">
        <color rgb="FFD8DCE4"/>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tru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4" fontId="10" fillId="3" borderId="2" xfId="0" applyFont="true" applyBorder="true" applyAlignment="true" applyProtection="false">
      <alignment horizontal="right" vertical="center" textRotation="0" wrapText="false" indent="0" shrinkToFit="false"/>
      <protection locked="true" hidden="false"/>
    </xf>
    <xf numFmtId="166" fontId="11" fillId="3" borderId="5" xfId="0" applyFont="true" applyBorder="true" applyAlignment="true" applyProtection="false">
      <alignment horizontal="right" vertical="center" textRotation="0" wrapText="fals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7" fontId="9" fillId="2" borderId="4" xfId="0" applyFont="true" applyBorder="true" applyAlignment="true" applyProtection="true">
      <alignment horizontal="right" vertical="center" textRotation="0" wrapText="false" indent="0" shrinkToFit="false"/>
      <protection locked="false" hidden="false"/>
    </xf>
    <xf numFmtId="168" fontId="9" fillId="2" borderId="4" xfId="0" applyFont="true" applyBorder="true" applyAlignment="true" applyProtection="true">
      <alignment horizontal="right" vertical="center" textRotation="0" wrapText="false" indent="0" shrinkToFit="false"/>
      <protection locked="false" hidden="false"/>
    </xf>
    <xf numFmtId="164" fontId="12" fillId="0" borderId="0" xfId="0" applyFont="true" applyBorder="false" applyAlignment="true" applyProtection="false">
      <alignment horizontal="left" vertical="center" textRotation="0" wrapText="false" indent="0" shrinkToFit="false"/>
      <protection locked="true" hidden="false"/>
    </xf>
    <xf numFmtId="169" fontId="9" fillId="2" borderId="4" xfId="0" applyFont="true" applyBorder="true" applyAlignment="true" applyProtection="true">
      <alignment horizontal="left" vertical="center" textRotation="0" wrapText="false" indent="0" shrinkToFit="false"/>
      <protection locked="false" hidden="false"/>
    </xf>
    <xf numFmtId="170" fontId="13" fillId="4" borderId="5" xfId="0" applyFont="true" applyBorder="true" applyAlignment="true" applyProtection="false">
      <alignment horizontal="right" vertical="center" textRotation="0" wrapText="false" indent="0" shrinkToFit="false"/>
      <protection locked="true" hidden="false"/>
    </xf>
    <xf numFmtId="171" fontId="13" fillId="4" borderId="5" xfId="0" applyFont="true" applyBorder="true" applyAlignment="true" applyProtection="false">
      <alignment horizontal="center" vertical="center" textRotation="0" wrapText="false" indent="0" shrinkToFit="false"/>
      <protection locked="true" hidden="false"/>
    </xf>
    <xf numFmtId="169" fontId="13" fillId="4" borderId="5" xfId="0" applyFont="true" applyBorder="true" applyAlignment="true" applyProtection="false">
      <alignment horizontal="center" vertical="center" textRotation="0" wrapText="false" indent="0" shrinkToFit="false"/>
      <protection locked="true" hidden="false"/>
    </xf>
    <xf numFmtId="167" fontId="13" fillId="4" borderId="5" xfId="0" applyFont="true" applyBorder="true" applyAlignment="true" applyProtection="false">
      <alignment horizontal="right" vertical="center" textRotation="0" wrapText="false" indent="0" shrinkToFit="false"/>
      <protection locked="true" hidden="false"/>
    </xf>
    <xf numFmtId="167" fontId="11" fillId="3" borderId="5" xfId="0" applyFont="true" applyBorder="true" applyAlignment="true" applyProtection="false">
      <alignment horizontal="right" vertical="center" textRotation="0" wrapText="false" indent="0" shrinkToFit="false"/>
      <protection locked="true" hidden="false"/>
    </xf>
    <xf numFmtId="170" fontId="11" fillId="3" borderId="5" xfId="0" applyFont="true" applyBorder="true" applyAlignment="true" applyProtection="false">
      <alignment horizontal="right" vertical="center" textRotation="0" wrapText="false" indent="0" shrinkToFit="false"/>
      <protection locked="true" hidden="false"/>
    </xf>
    <xf numFmtId="164" fontId="14" fillId="0" borderId="6" xfId="0" applyFont="true" applyBorder="true" applyAlignment="true" applyProtection="false">
      <alignment horizontal="right" vertical="center" textRotation="0" wrapText="false" indent="0" shrinkToFit="false"/>
      <protection locked="true" hidden="false"/>
    </xf>
    <xf numFmtId="167" fontId="14" fillId="4" borderId="5" xfId="0" applyFont="true" applyBorder="true" applyAlignment="true" applyProtection="false">
      <alignment horizontal="right" vertical="center" textRotation="0" wrapText="false" indent="0" shrinkToFit="false"/>
      <protection locked="true" hidden="false"/>
    </xf>
    <xf numFmtId="164" fontId="14" fillId="0" borderId="6" xfId="0" applyFont="true" applyBorder="true" applyAlignment="true" applyProtection="false">
      <alignment horizontal="right" vertical="center" textRotation="0" wrapText="true" indent="0" shrinkToFit="false"/>
      <protection locked="true" hidden="false"/>
    </xf>
    <xf numFmtId="171" fontId="14" fillId="4" borderId="5" xfId="0" applyFont="true" applyBorder="true" applyAlignment="true" applyProtection="false">
      <alignment horizontal="center" vertical="center" textRotation="0" wrapText="false" indent="0" shrinkToFit="false"/>
      <protection locked="true" hidden="false"/>
    </xf>
    <xf numFmtId="172" fontId="13" fillId="4" borderId="5" xfId="0" applyFont="true" applyBorder="true" applyAlignment="true" applyProtection="false">
      <alignment horizontal="right" vertical="center" textRotation="0" wrapText="false" indent="0" shrinkToFit="false"/>
      <protection locked="true" hidden="false"/>
    </xf>
    <xf numFmtId="172" fontId="11" fillId="3" borderId="5" xfId="0" applyFont="true" applyBorder="true" applyAlignment="true" applyProtection="false">
      <alignment horizontal="right" vertical="center" textRotation="0" wrapText="false" indent="0" shrinkToFit="false"/>
      <protection locked="true" hidden="false"/>
    </xf>
    <xf numFmtId="164" fontId="10" fillId="3" borderId="2" xfId="0" applyFont="true" applyBorder="true" applyAlignment="true" applyProtection="false">
      <alignment horizontal="right" vertical="center" textRotation="0" wrapText="true" indent="0" shrinkToFit="false"/>
      <protection locked="tru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4" fontId="15" fillId="4" borderId="8" xfId="0" applyFont="true" applyBorder="true" applyAlignment="true" applyProtection="false">
      <alignment horizontal="center" vertical="center" textRotation="0" wrapText="false" indent="0" shrinkToFit="false"/>
      <protection locked="true" hidden="false"/>
    </xf>
    <xf numFmtId="166" fontId="16" fillId="4" borderId="9" xfId="0" applyFont="true" applyBorder="true" applyAlignment="true" applyProtection="false">
      <alignment horizontal="center" vertical="center" textRotation="0" wrapText="false" indent="0" shrinkToFit="false"/>
      <protection locked="true" hidden="false"/>
    </xf>
    <xf numFmtId="167" fontId="17" fillId="4" borderId="10" xfId="0" applyFont="true" applyBorder="true" applyAlignment="true" applyProtection="false">
      <alignment horizontal="center" vertical="center" textRotation="0" wrapText="false" indent="0" shrinkToFit="false"/>
      <protection locked="true" hidden="false"/>
    </xf>
    <xf numFmtId="167" fontId="16" fillId="4" borderId="10" xfId="0" applyFont="true" applyBorder="true" applyAlignment="true" applyProtection="false">
      <alignment horizontal="center" vertical="center" textRotation="0" wrapText="false" indent="0" shrinkToFit="false"/>
      <protection locked="true" hidden="false"/>
    </xf>
    <xf numFmtId="170" fontId="18" fillId="4" borderId="10" xfId="0" applyFont="true" applyBorder="true" applyAlignment="true" applyProtection="false">
      <alignment horizontal="center" vertical="center" textRotation="0" wrapText="false" indent="0" shrinkToFit="false"/>
      <protection locked="true" hidden="false"/>
    </xf>
    <xf numFmtId="164" fontId="21" fillId="5" borderId="0" xfId="0" applyFont="true" applyBorder="true" applyAlignment="true" applyProtection="false">
      <alignment horizontal="left" vertical="center" textRotation="0" wrapText="fals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3" fillId="0" borderId="0" xfId="0" applyFont="true" applyBorder="false" applyAlignment="true" applyProtection="false">
      <alignment horizontal="left" vertical="center" textRotation="0" wrapText="false" indent="0" shrinkToFit="false"/>
      <protection locked="true" hidden="false"/>
    </xf>
    <xf numFmtId="164" fontId="24" fillId="6" borderId="0" xfId="0" applyFont="true" applyBorder="true" applyAlignment="true" applyProtection="false">
      <alignment horizontal="left" vertical="top" textRotation="0" wrapText="true" indent="0" shrinkToFit="false"/>
      <protection locked="true" hidden="false"/>
    </xf>
    <xf numFmtId="164" fontId="25" fillId="2" borderId="0" xfId="0" applyFont="true" applyBorder="true" applyAlignment="true" applyProtection="false">
      <alignment horizontal="left" vertical="center" textRotation="0" wrapText="false" indent="0" shrinkToFit="false"/>
      <protection locked="true" hidden="false"/>
    </xf>
    <xf numFmtId="164" fontId="26" fillId="4" borderId="0" xfId="0" applyFont="true" applyBorder="true" applyAlignment="true" applyProtection="false">
      <alignment horizontal="left" vertical="center" textRotation="0" wrapText="false" indent="0" shrinkToFit="false"/>
      <protection locked="true" hidden="false"/>
    </xf>
    <xf numFmtId="164" fontId="27"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392B"/>
      </font>
      <fill>
        <patternFill>
          <bgColor rgb="FFFCE9E6"/>
        </patternFill>
      </fill>
    </dxf>
  </dxf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993366"/>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Lo que pesa cada concepto de tu estructura</a:t>
            </a:r>
          </a:p>
        </c:rich>
      </c:tx>
      <c:overlay val="0"/>
      <c:spPr>
        <a:noFill/>
        <a:ln w="0">
          <a:noFill/>
        </a:ln>
      </c:spPr>
    </c:title>
    <c:autoTitleDeleted val="0"/>
    <c:plotArea>
      <c:barChart>
        <c:barDir val="bar"/>
        <c:grouping val="clustered"/>
        <c:varyColors val="0"/>
        <c:ser>
          <c:idx val="0"/>
          <c:order val="0"/>
          <c:tx>
            <c:strRef>
              <c:f>Plantilla!C15</c:f>
              <c:strCache>
                <c:ptCount val="1"/>
                <c:pt idx="0">
                  <c:v>Al año</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Plantilla!$B$16:$B$27</c:f>
              <c:strCache>
                <c:ptCount val="12"/>
                <c:pt idx="0">
                  <c:v/>
                </c:pt>
                <c:pt idx="1">
                  <c:v/>
                </c:pt>
                <c:pt idx="2">
                  <c:v/>
                </c:pt>
                <c:pt idx="3">
                  <c:v/>
                </c:pt>
                <c:pt idx="4">
                  <c:v/>
                </c:pt>
                <c:pt idx="5">
                  <c:v/>
                </c:pt>
                <c:pt idx="6">
                  <c:v/>
                </c:pt>
                <c:pt idx="7">
                  <c:v/>
                </c:pt>
                <c:pt idx="8">
                  <c:v/>
                </c:pt>
                <c:pt idx="9">
                  <c:v/>
                </c:pt>
                <c:pt idx="10">
                  <c:v/>
                </c:pt>
                <c:pt idx="11">
                  <c:v/>
                </c:pt>
              </c:strCache>
            </c:strRef>
          </c:cat>
          <c:val>
            <c:numRef>
              <c:f>Plantilla!$C$16:$C$27</c:f>
              <c:numCache>
                <c:formatCode>General</c:formatCode>
                <c:ptCount val="12"/>
              </c:numCache>
            </c:numRef>
          </c:val>
        </c:ser>
        <c:gapWidth val="150"/>
        <c:overlap val="0"/>
        <c:axId val="64245974"/>
        <c:axId val="92742387"/>
      </c:barChart>
      <c:catAx>
        <c:axId val="6424597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2742387"/>
        <c:crosses val="autoZero"/>
        <c:auto val="1"/>
        <c:lblAlgn val="ctr"/>
        <c:lblOffset val="100"/>
        <c:noMultiLvlLbl val="0"/>
      </c:catAx>
      <c:valAx>
        <c:axId val="92742387"/>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424597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Lo que pesa cada concepto de tu estructura</a:t>
            </a:r>
          </a:p>
        </c:rich>
      </c:tx>
      <c:overlay val="0"/>
      <c:spPr>
        <a:noFill/>
        <a:ln w="0">
          <a:noFill/>
        </a:ln>
      </c:spPr>
    </c:title>
    <c:autoTitleDeleted val="0"/>
    <c:plotArea>
      <c:barChart>
        <c:barDir val="bar"/>
        <c:grouping val="clustered"/>
        <c:varyColors val="0"/>
        <c:ser>
          <c:idx val="0"/>
          <c:order val="0"/>
          <c:tx>
            <c:strRef>
              <c:f>Ejemplo!C15</c:f>
              <c:strCache>
                <c:ptCount val="1"/>
                <c:pt idx="0">
                  <c:v>Al año</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Ejemplo!$B$16:$B$27</c:f>
              <c:strCache>
                <c:ptCount val="12"/>
                <c:pt idx="0">
                  <c:v>Nóminas y cargas del equipo técnico</c:v>
                </c:pt>
                <c:pt idx="1">
                  <c:v>Nóminas de oficina y gerencia</c:v>
                </c:pt>
                <c:pt idx="2">
                  <c:v>Vehículos: renting, combustible y seguros</c:v>
                </c:pt>
                <c:pt idx="3">
                  <c:v>Amortización</c:v>
                </c:pt>
                <c:pt idx="4">
                  <c:v>Alquiler de nave y oficina</c:v>
                </c:pt>
                <c:pt idx="5">
                  <c:v>Seguros, licencias y software</c:v>
                </c:pt>
                <c:pt idx="6">
                  <c:v>Asesoría, prevención y servicios externos</c:v>
                </c:pt>
                <c:pt idx="7">
                  <c:v>Suministros, teléfono y limpieza</c:v>
                </c:pt>
                <c:pt idx="8">
                  <c:v>Marketing, dietas y varios</c:v>
                </c:pt>
                <c:pt idx="9">
                  <c:v/>
                </c:pt>
                <c:pt idx="10">
                  <c:v/>
                </c:pt>
                <c:pt idx="11">
                  <c:v/>
                </c:pt>
              </c:strCache>
            </c:strRef>
          </c:cat>
          <c:val>
            <c:numRef>
              <c:f>Ejemplo!$C$16:$C$27</c:f>
              <c:numCache>
                <c:formatCode>#,##0" €";[RED]\-#,##0" €"</c:formatCode>
                <c:ptCount val="12"/>
                <c:pt idx="0">
                  <c:v>318000</c:v>
                </c:pt>
                <c:pt idx="1">
                  <c:v>98000</c:v>
                </c:pt>
                <c:pt idx="2">
                  <c:v>41000</c:v>
                </c:pt>
                <c:pt idx="3">
                  <c:v>38000</c:v>
                </c:pt>
                <c:pt idx="4">
                  <c:v>27000</c:v>
                </c:pt>
                <c:pt idx="5">
                  <c:v>18000</c:v>
                </c:pt>
                <c:pt idx="6">
                  <c:v>11000</c:v>
                </c:pt>
                <c:pt idx="7">
                  <c:v>9500</c:v>
                </c:pt>
                <c:pt idx="8">
                  <c:v>7500</c:v>
                </c:pt>
              </c:numCache>
            </c:numRef>
          </c:val>
        </c:ser>
        <c:gapWidth val="150"/>
        <c:overlap val="0"/>
        <c:axId val="50519120"/>
        <c:axId val="61591119"/>
      </c:barChart>
      <c:catAx>
        <c:axId val="5051912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1591119"/>
        <c:crosses val="autoZero"/>
        <c:auto val="1"/>
        <c:lblAlgn val="ctr"/>
        <c:lblOffset val="100"/>
        <c:noMultiLvlLbl val="0"/>
      </c:catAx>
      <c:valAx>
        <c:axId val="61591119"/>
        <c:scaling>
          <c:orientation val="minMax"/>
        </c:scaling>
        <c:delete val="0"/>
        <c:axPos val="l"/>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051912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52</xdr:row>
      <xdr:rowOff>0</xdr:rowOff>
    </xdr:from>
    <xdr:to>
      <xdr:col>8</xdr:col>
      <xdr:colOff>377640</xdr:colOff>
      <xdr:row>69</xdr:row>
      <xdr:rowOff>1080</xdr:rowOff>
    </xdr:to>
    <xdr:graphicFrame>
      <xdr:nvGraphicFramePr>
        <xdr:cNvPr id="0" name="Chart 1"/>
        <xdr:cNvGraphicFramePr/>
      </xdr:nvGraphicFramePr>
      <xdr:xfrm>
        <a:off x="154800" y="1406844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52</xdr:row>
      <xdr:rowOff>0</xdr:rowOff>
    </xdr:from>
    <xdr:to>
      <xdr:col>8</xdr:col>
      <xdr:colOff>377640</xdr:colOff>
      <xdr:row>69</xdr:row>
      <xdr:rowOff>1080</xdr:rowOff>
    </xdr:to>
    <xdr:graphicFrame>
      <xdr:nvGraphicFramePr>
        <xdr:cNvPr id="1" name="Chart 1"/>
        <xdr:cNvGraphicFramePr/>
      </xdr:nvGraphicFramePr>
      <xdr:xfrm>
        <a:off x="154800" y="1406844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5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2"/>
    <col collapsed="false" customWidth="true" hidden="false" outlineLevel="0" max="3" min="3" style="0" width="14"/>
    <col collapsed="false" customWidth="true" hidden="false" outlineLevel="0" max="4" min="4" style="0" width="12"/>
    <col collapsed="false" customWidth="true" hidden="false" outlineLevel="0" max="5" min="5" style="0" width="9"/>
    <col collapsed="false" customWidth="true" hidden="false" outlineLevel="0" max="6" min="6" style="0" width="13"/>
    <col collapsed="false" customWidth="true" hidden="false" outlineLevel="0" max="7" min="7" style="0" width="12"/>
    <col collapsed="false" customWidth="true" hidden="false" outlineLevel="0" max="8" min="8" style="0" width="15"/>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c r="G4" s="3"/>
      <c r="H4" s="3"/>
    </row>
    <row r="5" customFormat="false" ht="9.75" hidden="false" customHeight="true" outlineLevel="0" collapsed="false"/>
    <row r="7" customFormat="false" ht="30" hidden="false" customHeight="true" outlineLevel="0" collapsed="false">
      <c r="B7" s="4" t="s">
        <v>3</v>
      </c>
      <c r="C7" s="5" t="s">
        <v>4</v>
      </c>
      <c r="D7" s="5" t="s">
        <v>5</v>
      </c>
    </row>
    <row r="8" customFormat="false" ht="34.5" hidden="false" customHeight="true" outlineLevel="0" collapsed="false">
      <c r="B8" s="6" t="s">
        <v>6</v>
      </c>
      <c r="C8" s="7"/>
    </row>
    <row r="9" customFormat="false" ht="19.5" hidden="false" customHeight="true" outlineLevel="0" collapsed="false">
      <c r="B9" s="8" t="s">
        <v>7</v>
      </c>
      <c r="D9" s="9" t="str">
        <f aca="false">IF(OR(C8="",C8&lt;=0),"",100/C8)</f>
        <v/>
      </c>
    </row>
    <row r="10" customFormat="false" ht="18.75" hidden="false" customHeight="true" outlineLevel="0" collapsed="false">
      <c r="B10" s="10" t="s">
        <v>8</v>
      </c>
      <c r="C10" s="11"/>
    </row>
    <row r="11" customFormat="false" ht="18.75" hidden="false" customHeight="true" outlineLevel="0" collapsed="false">
      <c r="B11" s="10" t="s">
        <v>9</v>
      </c>
      <c r="C11" s="11"/>
    </row>
    <row r="12" customFormat="false" ht="34.5" hidden="false" customHeight="true" outlineLevel="0" collapsed="false">
      <c r="B12" s="6" t="s">
        <v>10</v>
      </c>
      <c r="C12" s="12"/>
    </row>
    <row r="14" customFormat="false" ht="24" hidden="false" customHeight="true" outlineLevel="0" collapsed="false">
      <c r="B14" s="13" t="s">
        <v>11</v>
      </c>
    </row>
    <row r="15" customFormat="false" ht="42" hidden="false" customHeight="true" outlineLevel="0" collapsed="false">
      <c r="B15" s="4" t="s">
        <v>12</v>
      </c>
      <c r="C15" s="5" t="s">
        <v>13</v>
      </c>
      <c r="D15" s="5" t="s">
        <v>14</v>
      </c>
      <c r="E15" s="5" t="s">
        <v>15</v>
      </c>
      <c r="F15" s="5" t="s">
        <v>16</v>
      </c>
      <c r="G15" s="5" t="s">
        <v>17</v>
      </c>
      <c r="H15" s="5" t="s">
        <v>18</v>
      </c>
    </row>
    <row r="16" customFormat="false" ht="18.75" hidden="false" customHeight="true" outlineLevel="0" collapsed="false">
      <c r="B16" s="14"/>
      <c r="C16" s="11"/>
      <c r="D16" s="15" t="str">
        <f aca="false">IF(OR(C16="",C28="",C28=0),"",C16/C28)</f>
        <v/>
      </c>
      <c r="E16" s="16" t="str">
        <f aca="false">IF(C16="","",RANK(C16,C16:C27,0)+COUNTIF(C16:C16,C16)-1)</f>
        <v/>
      </c>
      <c r="F16" s="15" t="str">
        <f aca="false">IF(OR(E16="",C28="",C28=0),"",SUMIF(E16:E27,"&lt;="&amp;E16,C16:C27)/C28)</f>
        <v/>
      </c>
      <c r="G16" s="17" t="str">
        <f aca="false">IF(OR(F16="",D16=""),"",IF(F16-D16&lt;0.8,"Sí","No"))</f>
        <v/>
      </c>
      <c r="H16" s="18" t="str">
        <f aca="false">IF(OR(C16="",D9=""),"",C16*D9)</f>
        <v/>
      </c>
    </row>
    <row r="17" customFormat="false" ht="18.75" hidden="false" customHeight="true" outlineLevel="0" collapsed="false">
      <c r="B17" s="14"/>
      <c r="C17" s="11"/>
      <c r="D17" s="15" t="str">
        <f aca="false">IF(OR(C17="",C28="",C28=0),"",C17/C28)</f>
        <v/>
      </c>
      <c r="E17" s="16" t="str">
        <f aca="false">IF(C17="","",RANK(C17,C16:C27,0)+COUNTIF(C16:C17,C17)-1)</f>
        <v/>
      </c>
      <c r="F17" s="15" t="str">
        <f aca="false">IF(OR(E17="",C28="",C28=0),"",SUMIF(E16:E27,"&lt;="&amp;E17,C16:C27)/C28)</f>
        <v/>
      </c>
      <c r="G17" s="17" t="str">
        <f aca="false">IF(OR(F17="",D17=""),"",IF(F17-D17&lt;0.8,"Sí","No"))</f>
        <v/>
      </c>
      <c r="H17" s="18" t="str">
        <f aca="false">IF(OR(C17="",D9=""),"",C17*D9)</f>
        <v/>
      </c>
    </row>
    <row r="18" customFormat="false" ht="18.75" hidden="false" customHeight="true" outlineLevel="0" collapsed="false">
      <c r="B18" s="14"/>
      <c r="C18" s="11"/>
      <c r="D18" s="15" t="str">
        <f aca="false">IF(OR(C18="",C28="",C28=0),"",C18/C28)</f>
        <v/>
      </c>
      <c r="E18" s="16" t="str">
        <f aca="false">IF(C18="","",RANK(C18,C16:C27,0)+COUNTIF(C16:C18,C18)-1)</f>
        <v/>
      </c>
      <c r="F18" s="15" t="str">
        <f aca="false">IF(OR(E18="",C28="",C28=0),"",SUMIF(E16:E27,"&lt;="&amp;E18,C16:C27)/C28)</f>
        <v/>
      </c>
      <c r="G18" s="17" t="str">
        <f aca="false">IF(OR(F18="",D18=""),"",IF(F18-D18&lt;0.8,"Sí","No"))</f>
        <v/>
      </c>
      <c r="H18" s="18" t="str">
        <f aca="false">IF(OR(C18="",D9=""),"",C18*D9)</f>
        <v/>
      </c>
    </row>
    <row r="19" customFormat="false" ht="18.75" hidden="false" customHeight="true" outlineLevel="0" collapsed="false">
      <c r="B19" s="14"/>
      <c r="C19" s="11"/>
      <c r="D19" s="15" t="str">
        <f aca="false">IF(OR(C19="",C28="",C28=0),"",C19/C28)</f>
        <v/>
      </c>
      <c r="E19" s="16" t="str">
        <f aca="false">IF(C19="","",RANK(C19,C16:C27,0)+COUNTIF(C16:C19,C19)-1)</f>
        <v/>
      </c>
      <c r="F19" s="15" t="str">
        <f aca="false">IF(OR(E19="",C28="",C28=0),"",SUMIF(E16:E27,"&lt;="&amp;E19,C16:C27)/C28)</f>
        <v/>
      </c>
      <c r="G19" s="17" t="str">
        <f aca="false">IF(OR(F19="",D19=""),"",IF(F19-D19&lt;0.8,"Sí","No"))</f>
        <v/>
      </c>
      <c r="H19" s="18" t="str">
        <f aca="false">IF(OR(C19="",D9=""),"",C19*D9)</f>
        <v/>
      </c>
    </row>
    <row r="20" customFormat="false" ht="18.75" hidden="false" customHeight="true" outlineLevel="0" collapsed="false">
      <c r="B20" s="14"/>
      <c r="C20" s="11"/>
      <c r="D20" s="15" t="str">
        <f aca="false">IF(OR(C20="",C28="",C28=0),"",C20/C28)</f>
        <v/>
      </c>
      <c r="E20" s="16" t="str">
        <f aca="false">IF(C20="","",RANK(C20,C16:C27,0)+COUNTIF(C16:C20,C20)-1)</f>
        <v/>
      </c>
      <c r="F20" s="15" t="str">
        <f aca="false">IF(OR(E20="",C28="",C28=0),"",SUMIF(E16:E27,"&lt;="&amp;E20,C16:C27)/C28)</f>
        <v/>
      </c>
      <c r="G20" s="17" t="str">
        <f aca="false">IF(OR(F20="",D20=""),"",IF(F20-D20&lt;0.8,"Sí","No"))</f>
        <v/>
      </c>
      <c r="H20" s="18" t="str">
        <f aca="false">IF(OR(C20="",D9=""),"",C20*D9)</f>
        <v/>
      </c>
    </row>
    <row r="21" customFormat="false" ht="18.75" hidden="false" customHeight="true" outlineLevel="0" collapsed="false">
      <c r="B21" s="14"/>
      <c r="C21" s="11"/>
      <c r="D21" s="15" t="str">
        <f aca="false">IF(OR(C21="",C28="",C28=0),"",C21/C28)</f>
        <v/>
      </c>
      <c r="E21" s="16" t="str">
        <f aca="false">IF(C21="","",RANK(C21,C16:C27,0)+COUNTIF(C16:C21,C21)-1)</f>
        <v/>
      </c>
      <c r="F21" s="15" t="str">
        <f aca="false">IF(OR(E21="",C28="",C28=0),"",SUMIF(E16:E27,"&lt;="&amp;E21,C16:C27)/C28)</f>
        <v/>
      </c>
      <c r="G21" s="17" t="str">
        <f aca="false">IF(OR(F21="",D21=""),"",IF(F21-D21&lt;0.8,"Sí","No"))</f>
        <v/>
      </c>
      <c r="H21" s="18" t="str">
        <f aca="false">IF(OR(C21="",D9=""),"",C21*D9)</f>
        <v/>
      </c>
    </row>
    <row r="22" customFormat="false" ht="18.75" hidden="false" customHeight="true" outlineLevel="0" collapsed="false">
      <c r="B22" s="14"/>
      <c r="C22" s="11"/>
      <c r="D22" s="15" t="str">
        <f aca="false">IF(OR(C22="",C28="",C28=0),"",C22/C28)</f>
        <v/>
      </c>
      <c r="E22" s="16" t="str">
        <f aca="false">IF(C22="","",RANK(C22,C16:C27,0)+COUNTIF(C16:C22,C22)-1)</f>
        <v/>
      </c>
      <c r="F22" s="15" t="str">
        <f aca="false">IF(OR(E22="",C28="",C28=0),"",SUMIF(E16:E27,"&lt;="&amp;E22,C16:C27)/C28)</f>
        <v/>
      </c>
      <c r="G22" s="17" t="str">
        <f aca="false">IF(OR(F22="",D22=""),"",IF(F22-D22&lt;0.8,"Sí","No"))</f>
        <v/>
      </c>
      <c r="H22" s="18" t="str">
        <f aca="false">IF(OR(C22="",D9=""),"",C22*D9)</f>
        <v/>
      </c>
    </row>
    <row r="23" customFormat="false" ht="18.75" hidden="false" customHeight="true" outlineLevel="0" collapsed="false">
      <c r="B23" s="14"/>
      <c r="C23" s="11"/>
      <c r="D23" s="15" t="str">
        <f aca="false">IF(OR(C23="",C28="",C28=0),"",C23/C28)</f>
        <v/>
      </c>
      <c r="E23" s="16" t="str">
        <f aca="false">IF(C23="","",RANK(C23,C16:C27,0)+COUNTIF(C16:C23,C23)-1)</f>
        <v/>
      </c>
      <c r="F23" s="15" t="str">
        <f aca="false">IF(OR(E23="",C28="",C28=0),"",SUMIF(E16:E27,"&lt;="&amp;E23,C16:C27)/C28)</f>
        <v/>
      </c>
      <c r="G23" s="17" t="str">
        <f aca="false">IF(OR(F23="",D23=""),"",IF(F23-D23&lt;0.8,"Sí","No"))</f>
        <v/>
      </c>
      <c r="H23" s="18" t="str">
        <f aca="false">IF(OR(C23="",D9=""),"",C23*D9)</f>
        <v/>
      </c>
    </row>
    <row r="24" customFormat="false" ht="18.75" hidden="false" customHeight="true" outlineLevel="0" collapsed="false">
      <c r="B24" s="14"/>
      <c r="C24" s="11"/>
      <c r="D24" s="15" t="str">
        <f aca="false">IF(OR(C24="",C28="",C28=0),"",C24/C28)</f>
        <v/>
      </c>
      <c r="E24" s="16" t="str">
        <f aca="false">IF(C24="","",RANK(C24,C16:C27,0)+COUNTIF(C16:C24,C24)-1)</f>
        <v/>
      </c>
      <c r="F24" s="15" t="str">
        <f aca="false">IF(OR(E24="",C28="",C28=0),"",SUMIF(E16:E27,"&lt;="&amp;E24,C16:C27)/C28)</f>
        <v/>
      </c>
      <c r="G24" s="17" t="str">
        <f aca="false">IF(OR(F24="",D24=""),"",IF(F24-D24&lt;0.8,"Sí","No"))</f>
        <v/>
      </c>
      <c r="H24" s="18" t="str">
        <f aca="false">IF(OR(C24="",D9=""),"",C24*D9)</f>
        <v/>
      </c>
    </row>
    <row r="25" customFormat="false" ht="18.75" hidden="false" customHeight="true" outlineLevel="0" collapsed="false">
      <c r="B25" s="14"/>
      <c r="C25" s="11"/>
      <c r="D25" s="15" t="str">
        <f aca="false">IF(OR(C25="",C28="",C28=0),"",C25/C28)</f>
        <v/>
      </c>
      <c r="E25" s="16" t="str">
        <f aca="false">IF(C25="","",RANK(C25,C16:C27,0)+COUNTIF(C16:C25,C25)-1)</f>
        <v/>
      </c>
      <c r="F25" s="15" t="str">
        <f aca="false">IF(OR(E25="",C28="",C28=0),"",SUMIF(E16:E27,"&lt;="&amp;E25,C16:C27)/C28)</f>
        <v/>
      </c>
      <c r="G25" s="17" t="str">
        <f aca="false">IF(OR(F25="",D25=""),"",IF(F25-D25&lt;0.8,"Sí","No"))</f>
        <v/>
      </c>
      <c r="H25" s="18" t="str">
        <f aca="false">IF(OR(C25="",D9=""),"",C25*D9)</f>
        <v/>
      </c>
    </row>
    <row r="26" customFormat="false" ht="18.75" hidden="false" customHeight="true" outlineLevel="0" collapsed="false">
      <c r="B26" s="14"/>
      <c r="C26" s="11"/>
      <c r="D26" s="15" t="str">
        <f aca="false">IF(OR(C26="",C28="",C28=0),"",C26/C28)</f>
        <v/>
      </c>
      <c r="E26" s="16" t="str">
        <f aca="false">IF(C26="","",RANK(C26,C16:C27,0)+COUNTIF(C16:C26,C26)-1)</f>
        <v/>
      </c>
      <c r="F26" s="15" t="str">
        <f aca="false">IF(OR(E26="",C28="",C28=0),"",SUMIF(E16:E27,"&lt;="&amp;E26,C16:C27)/C28)</f>
        <v/>
      </c>
      <c r="G26" s="17" t="str">
        <f aca="false">IF(OR(F26="",D26=""),"",IF(F26-D26&lt;0.8,"Sí","No"))</f>
        <v/>
      </c>
      <c r="H26" s="18" t="str">
        <f aca="false">IF(OR(C26="",D9=""),"",C26*D9)</f>
        <v/>
      </c>
    </row>
    <row r="27" customFormat="false" ht="18.75" hidden="false" customHeight="true" outlineLevel="0" collapsed="false">
      <c r="B27" s="14"/>
      <c r="C27" s="11"/>
      <c r="D27" s="15" t="str">
        <f aca="false">IF(OR(C27="",C28="",C28=0),"",C27/C28)</f>
        <v/>
      </c>
      <c r="E27" s="16" t="str">
        <f aca="false">IF(C27="","",RANK(C27,C16:C27,0)+COUNTIF(C16:C27,C27)-1)</f>
        <v/>
      </c>
      <c r="F27" s="15" t="str">
        <f aca="false">IF(OR(E27="",C28="",C28=0),"",SUMIF(E16:E27,"&lt;="&amp;E27,C16:C27)/C28)</f>
        <v/>
      </c>
      <c r="G27" s="17" t="str">
        <f aca="false">IF(OR(F27="",D27=""),"",IF(F27-D27&lt;0.8,"Sí","No"))</f>
        <v/>
      </c>
      <c r="H27" s="18" t="str">
        <f aca="false">IF(OR(C27="",D9=""),"",C27*D9)</f>
        <v/>
      </c>
    </row>
    <row r="28" customFormat="false" ht="19.5" hidden="false" customHeight="true" outlineLevel="0" collapsed="false">
      <c r="B28" s="8" t="s">
        <v>19</v>
      </c>
      <c r="C28" s="19" t="str">
        <f aca="false">IF(COUNT(C16:C27)=0,"",SUM(C16:C27))</f>
        <v/>
      </c>
      <c r="D28" s="20" t="str">
        <f aca="false">IF(C28="","",1)</f>
        <v/>
      </c>
      <c r="H28" s="19" t="str">
        <f aca="false">IF(COUNT(H16:H27)=0,"",SUM(H16:H27))</f>
        <v/>
      </c>
    </row>
    <row r="29" customFormat="false" ht="19.5" hidden="false" customHeight="true" outlineLevel="0" collapsed="false">
      <c r="B29" s="21" t="s">
        <v>20</v>
      </c>
      <c r="H29" s="22" t="str">
        <f aca="false">IF(H28="","",H28/12)</f>
        <v/>
      </c>
    </row>
    <row r="30" customFormat="false" ht="34.5" hidden="false" customHeight="true" outlineLevel="0" collapsed="false">
      <c r="B30" s="23" t="s">
        <v>21</v>
      </c>
      <c r="C30" s="22" t="str">
        <f aca="false">IF(COUNT(C16:C27)=0,"",SUMIF(G16:G27,"Sí",C16:C27))</f>
        <v/>
      </c>
      <c r="E30" s="24" t="str">
        <f aca="false">IF(COUNT(C16:C27)=0,"",COUNTIF(G16:G27,"Sí"))</f>
        <v/>
      </c>
    </row>
    <row r="32" customFormat="false" ht="24" hidden="false" customHeight="true" outlineLevel="0" collapsed="false">
      <c r="B32" s="13" t="s">
        <v>22</v>
      </c>
    </row>
    <row r="33" customFormat="false" ht="43.5" hidden="false" customHeight="true" outlineLevel="0" collapsed="false">
      <c r="B33" s="4" t="s">
        <v>23</v>
      </c>
      <c r="C33" s="5" t="s">
        <v>24</v>
      </c>
      <c r="D33" s="5" t="s">
        <v>13</v>
      </c>
      <c r="E33" s="5" t="s">
        <v>25</v>
      </c>
      <c r="F33" s="5" t="s">
        <v>18</v>
      </c>
      <c r="G33" s="5" t="s">
        <v>26</v>
      </c>
      <c r="H33" s="5" t="s">
        <v>27</v>
      </c>
    </row>
    <row r="34" customFormat="false" ht="18.75" hidden="false" customHeight="true" outlineLevel="0" collapsed="false">
      <c r="B34" s="14"/>
      <c r="C34" s="11"/>
      <c r="D34" s="18" t="str">
        <f aca="false">IF(C34="","",C34*12)</f>
        <v/>
      </c>
      <c r="E34" s="15" t="str">
        <f aca="false">IF(OR(D34="",C28="",C28=0),"",D34/C28)</f>
        <v/>
      </c>
      <c r="F34" s="18" t="str">
        <f aca="false">IF(OR(D34="",D9=""),"",D34*D9)</f>
        <v/>
      </c>
      <c r="G34" s="15" t="str">
        <f aca="false">IF(OR(D34="",C11="",C11=0),"",D34/C11)</f>
        <v/>
      </c>
      <c r="H34" s="25" t="str">
        <f aca="false">IF(OR(D34="",C12="",C12=0),"",D34/C12)</f>
        <v/>
      </c>
    </row>
    <row r="35" customFormat="false" ht="18.75" hidden="false" customHeight="true" outlineLevel="0" collapsed="false">
      <c r="B35" s="14"/>
      <c r="C35" s="11"/>
      <c r="D35" s="18" t="str">
        <f aca="false">IF(C35="","",C35*12)</f>
        <v/>
      </c>
      <c r="E35" s="15" t="str">
        <f aca="false">IF(OR(D35="",C28="",C28=0),"",D35/C28)</f>
        <v/>
      </c>
      <c r="F35" s="18" t="str">
        <f aca="false">IF(OR(D35="",D9=""),"",D35*D9)</f>
        <v/>
      </c>
      <c r="G35" s="15" t="str">
        <f aca="false">IF(OR(D35="",C11="",C11=0),"",D35/C11)</f>
        <v/>
      </c>
      <c r="H35" s="25" t="str">
        <f aca="false">IF(OR(D35="",C12="",C12=0),"",D35/C12)</f>
        <v/>
      </c>
    </row>
    <row r="36" customFormat="false" ht="18.75" hidden="false" customHeight="true" outlineLevel="0" collapsed="false">
      <c r="B36" s="14"/>
      <c r="C36" s="11"/>
      <c r="D36" s="18" t="str">
        <f aca="false">IF(C36="","",C36*12)</f>
        <v/>
      </c>
      <c r="E36" s="15" t="str">
        <f aca="false">IF(OR(D36="",C28="",C28=0),"",D36/C28)</f>
        <v/>
      </c>
      <c r="F36" s="18" t="str">
        <f aca="false">IF(OR(D36="",D9=""),"",D36*D9)</f>
        <v/>
      </c>
      <c r="G36" s="15" t="str">
        <f aca="false">IF(OR(D36="",C11="",C11=0),"",D36/C11)</f>
        <v/>
      </c>
      <c r="H36" s="25" t="str">
        <f aca="false">IF(OR(D36="",C12="",C12=0),"",D36/C12)</f>
        <v/>
      </c>
    </row>
    <row r="37" customFormat="false" ht="18.75" hidden="false" customHeight="true" outlineLevel="0" collapsed="false">
      <c r="B37" s="14"/>
      <c r="C37" s="11"/>
      <c r="D37" s="18" t="str">
        <f aca="false">IF(C37="","",C37*12)</f>
        <v/>
      </c>
      <c r="E37" s="15" t="str">
        <f aca="false">IF(OR(D37="",C28="",C28=0),"",D37/C28)</f>
        <v/>
      </c>
      <c r="F37" s="18" t="str">
        <f aca="false">IF(OR(D37="",D9=""),"",D37*D9)</f>
        <v/>
      </c>
      <c r="G37" s="15" t="str">
        <f aca="false">IF(OR(D37="",C11="",C11=0),"",D37/C11)</f>
        <v/>
      </c>
      <c r="H37" s="25" t="str">
        <f aca="false">IF(OR(D37="",C12="",C12=0),"",D37/C12)</f>
        <v/>
      </c>
    </row>
    <row r="38" customFormat="false" ht="18.75" hidden="false" customHeight="true" outlineLevel="0" collapsed="false">
      <c r="B38" s="14"/>
      <c r="C38" s="11"/>
      <c r="D38" s="18" t="str">
        <f aca="false">IF(C38="","",C38*12)</f>
        <v/>
      </c>
      <c r="E38" s="15" t="str">
        <f aca="false">IF(OR(D38="",C28="",C28=0),"",D38/C28)</f>
        <v/>
      </c>
      <c r="F38" s="18" t="str">
        <f aca="false">IF(OR(D38="",D9=""),"",D38*D9)</f>
        <v/>
      </c>
      <c r="G38" s="15" t="str">
        <f aca="false">IF(OR(D38="",C11="",C11=0),"",D38/C11)</f>
        <v/>
      </c>
      <c r="H38" s="25" t="str">
        <f aca="false">IF(OR(D38="",C12="",C12=0),"",D38/C12)</f>
        <v/>
      </c>
    </row>
    <row r="39" customFormat="false" ht="18.75" hidden="false" customHeight="true" outlineLevel="0" collapsed="false">
      <c r="B39" s="14"/>
      <c r="C39" s="11"/>
      <c r="D39" s="18" t="str">
        <f aca="false">IF(C39="","",C39*12)</f>
        <v/>
      </c>
      <c r="E39" s="15" t="str">
        <f aca="false">IF(OR(D39="",C28="",C28=0),"",D39/C28)</f>
        <v/>
      </c>
      <c r="F39" s="18" t="str">
        <f aca="false">IF(OR(D39="",D9=""),"",D39*D9)</f>
        <v/>
      </c>
      <c r="G39" s="15" t="str">
        <f aca="false">IF(OR(D39="",C11="",C11=0),"",D39/C11)</f>
        <v/>
      </c>
      <c r="H39" s="25" t="str">
        <f aca="false">IF(OR(D39="",C12="",C12=0),"",D39/C12)</f>
        <v/>
      </c>
    </row>
    <row r="40" customFormat="false" ht="18.75" hidden="false" customHeight="true" outlineLevel="0" collapsed="false">
      <c r="B40" s="14"/>
      <c r="C40" s="11"/>
      <c r="D40" s="18" t="str">
        <f aca="false">IF(C40="","",C40*12)</f>
        <v/>
      </c>
      <c r="E40" s="15" t="str">
        <f aca="false">IF(OR(D40="",C28="",C28=0),"",D40/C28)</f>
        <v/>
      </c>
      <c r="F40" s="18" t="str">
        <f aca="false">IF(OR(D40="",D9=""),"",D40*D9)</f>
        <v/>
      </c>
      <c r="G40" s="15" t="str">
        <f aca="false">IF(OR(D40="",C11="",C11=0),"",D40/C11)</f>
        <v/>
      </c>
      <c r="H40" s="25" t="str">
        <f aca="false">IF(OR(D40="",C12="",C12=0),"",D40/C12)</f>
        <v/>
      </c>
    </row>
    <row r="41" customFormat="false" ht="18.75" hidden="false" customHeight="true" outlineLevel="0" collapsed="false">
      <c r="B41" s="14"/>
      <c r="C41" s="11"/>
      <c r="D41" s="18" t="str">
        <f aca="false">IF(C41="","",C41*12)</f>
        <v/>
      </c>
      <c r="E41" s="15" t="str">
        <f aca="false">IF(OR(D41="",C28="",C28=0),"",D41/C28)</f>
        <v/>
      </c>
      <c r="F41" s="18" t="str">
        <f aca="false">IF(OR(D41="",D9=""),"",D41*D9)</f>
        <v/>
      </c>
      <c r="G41" s="15" t="str">
        <f aca="false">IF(OR(D41="",C11="",C11=0),"",D41/C11)</f>
        <v/>
      </c>
      <c r="H41" s="25" t="str">
        <f aca="false">IF(OR(D41="",C12="",C12=0),"",D41/C12)</f>
        <v/>
      </c>
    </row>
    <row r="42" customFormat="false" ht="18.75" hidden="false" customHeight="true" outlineLevel="0" collapsed="false">
      <c r="B42" s="14"/>
      <c r="C42" s="11"/>
      <c r="D42" s="18" t="str">
        <f aca="false">IF(C42="","",C42*12)</f>
        <v/>
      </c>
      <c r="E42" s="15" t="str">
        <f aca="false">IF(OR(D42="",C28="",C28=0),"",D42/C28)</f>
        <v/>
      </c>
      <c r="F42" s="18" t="str">
        <f aca="false">IF(OR(D42="",D9=""),"",D42*D9)</f>
        <v/>
      </c>
      <c r="G42" s="15" t="str">
        <f aca="false">IF(OR(D42="",C11="",C11=0),"",D42/C11)</f>
        <v/>
      </c>
      <c r="H42" s="25" t="str">
        <f aca="false">IF(OR(D42="",C12="",C12=0),"",D42/C12)</f>
        <v/>
      </c>
    </row>
    <row r="43" customFormat="false" ht="18.75" hidden="false" customHeight="true" outlineLevel="0" collapsed="false">
      <c r="B43" s="14"/>
      <c r="C43" s="11"/>
      <c r="D43" s="18" t="str">
        <f aca="false">IF(C43="","",C43*12)</f>
        <v/>
      </c>
      <c r="E43" s="15" t="str">
        <f aca="false">IF(OR(D43="",C28="",C28=0),"",D43/C28)</f>
        <v/>
      </c>
      <c r="F43" s="18" t="str">
        <f aca="false">IF(OR(D43="",D9=""),"",D43*D9)</f>
        <v/>
      </c>
      <c r="G43" s="15" t="str">
        <f aca="false">IF(OR(D43="",C11="",C11=0),"",D43/C11)</f>
        <v/>
      </c>
      <c r="H43" s="25" t="str">
        <f aca="false">IF(OR(D43="",C12="",C12=0),"",D43/C12)</f>
        <v/>
      </c>
    </row>
    <row r="44" customFormat="false" ht="19.5" hidden="false" customHeight="true" outlineLevel="0" collapsed="false">
      <c r="B44" s="8" t="s">
        <v>28</v>
      </c>
      <c r="C44" s="19" t="str">
        <f aca="false">IF(COUNT(C34:C43)=0,"",SUM(C34:C43))</f>
        <v/>
      </c>
      <c r="D44" s="19" t="str">
        <f aca="false">IF(COUNT(D34:D43)=0,"",SUM(D34:D43))</f>
        <v/>
      </c>
      <c r="E44" s="20" t="str">
        <f aca="false">IF(OR(D44="",C28="",C28=0),"",D44/C28)</f>
        <v/>
      </c>
      <c r="F44" s="19" t="str">
        <f aca="false">IF(COUNT(F34:F43)=0,"",SUM(F34:F43))</f>
        <v/>
      </c>
      <c r="G44" s="20" t="str">
        <f aca="false">IF(OR(D44="",C11="",C11=0),"",D44/C11)</f>
        <v/>
      </c>
      <c r="H44" s="26" t="str">
        <f aca="false">IF(COUNT(H34:H43)=0,"",SUM(H34:H43))</f>
        <v/>
      </c>
    </row>
    <row r="46" customFormat="false" ht="30" hidden="false" customHeight="true" outlineLevel="0" collapsed="false">
      <c r="B46" s="4" t="s">
        <v>29</v>
      </c>
      <c r="C46" s="5" t="s">
        <v>13</v>
      </c>
      <c r="D46" s="5" t="s">
        <v>24</v>
      </c>
    </row>
    <row r="47" customFormat="false" ht="34.5" hidden="false" customHeight="true" outlineLevel="0" collapsed="false">
      <c r="B47" s="6" t="s">
        <v>30</v>
      </c>
      <c r="C47" s="11"/>
      <c r="D47" s="18" t="str">
        <f aca="false">IF(C47="","",C47/12)</f>
        <v/>
      </c>
    </row>
    <row r="48" customFormat="false" ht="34.5" hidden="false" customHeight="true" outlineLevel="0" collapsed="false">
      <c r="B48" s="27" t="s">
        <v>31</v>
      </c>
      <c r="C48" s="19" t="str">
        <f aca="false">IF(OR(C47="",D9=""),"",C47*D9)</f>
        <v/>
      </c>
      <c r="D48" s="19" t="str">
        <f aca="false">IF(C48="","",C48/12)</f>
        <v/>
      </c>
    </row>
    <row r="50" customFormat="false" ht="15" hidden="false" customHeight="true" outlineLevel="0" collapsed="false">
      <c r="B50" s="28" t="s">
        <v>32</v>
      </c>
      <c r="C50" s="29" t="s">
        <v>33</v>
      </c>
      <c r="D50" s="29"/>
      <c r="E50" s="29" t="s">
        <v>34</v>
      </c>
      <c r="F50" s="29"/>
      <c r="G50" s="29" t="s">
        <v>35</v>
      </c>
      <c r="H50" s="29"/>
    </row>
    <row r="51" customFormat="false" ht="30" hidden="false" customHeight="true" outlineLevel="0" collapsed="false">
      <c r="B51" s="30" t="str">
        <f aca="false">IF(D9="","",D9)</f>
        <v/>
      </c>
      <c r="C51" s="31" t="str">
        <f aca="false">IF(H28="","",H28)</f>
        <v/>
      </c>
      <c r="D51" s="31"/>
      <c r="E51" s="32" t="str">
        <f aca="false">IF(D44="","",D44)</f>
        <v/>
      </c>
      <c r="F51" s="32"/>
      <c r="G51" s="33" t="str">
        <f aca="false">IF(G44="","",G44)</f>
        <v/>
      </c>
      <c r="H51" s="33"/>
    </row>
  </sheetData>
  <sheetProtection sheet="true"/>
  <mergeCells count="7">
    <mergeCell ref="B4:H4"/>
    <mergeCell ref="C50:D50"/>
    <mergeCell ref="E50:F50"/>
    <mergeCell ref="G50:H50"/>
    <mergeCell ref="C51:D51"/>
    <mergeCell ref="E51:F51"/>
    <mergeCell ref="G51:H51"/>
  </mergeCells>
  <conditionalFormatting sqref="G44">
    <cfRule type="cellIs" priority="2" operator="lessThan" aboveAverage="0" equalAverage="0" bottom="0" percent="0" rank="0" text="" dxfId="0">
      <formula>0</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2"/>
    <col collapsed="false" customWidth="true" hidden="false" outlineLevel="0" max="3" min="3" style="0" width="14"/>
    <col collapsed="false" customWidth="true" hidden="false" outlineLevel="0" max="4" min="4" style="0" width="12"/>
    <col collapsed="false" customWidth="true" hidden="false" outlineLevel="0" max="5" min="5" style="0" width="9"/>
    <col collapsed="false" customWidth="true" hidden="false" outlineLevel="0" max="6" min="6" style="0" width="13"/>
    <col collapsed="false" customWidth="true" hidden="false" outlineLevel="0" max="7" min="7" style="0" width="12"/>
    <col collapsed="false" customWidth="true" hidden="false" outlineLevel="0" max="8" min="8" style="0" width="15"/>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4" t="s">
        <v>36</v>
      </c>
      <c r="C4" s="34"/>
      <c r="D4" s="34"/>
      <c r="E4" s="34"/>
      <c r="F4" s="34"/>
      <c r="G4" s="34"/>
      <c r="H4" s="34"/>
    </row>
    <row r="5" customFormat="false" ht="9.75" hidden="false" customHeight="true" outlineLevel="0" collapsed="false"/>
    <row r="7" customFormat="false" ht="30" hidden="false" customHeight="true" outlineLevel="0" collapsed="false">
      <c r="B7" s="4" t="s">
        <v>3</v>
      </c>
      <c r="C7" s="5" t="s">
        <v>4</v>
      </c>
      <c r="D7" s="5" t="s">
        <v>5</v>
      </c>
    </row>
    <row r="8" customFormat="false" ht="34.5" hidden="false" customHeight="true" outlineLevel="0" collapsed="false">
      <c r="B8" s="6" t="s">
        <v>6</v>
      </c>
      <c r="C8" s="7" t="n">
        <v>45</v>
      </c>
    </row>
    <row r="9" customFormat="false" ht="19.5" hidden="false" customHeight="true" outlineLevel="0" collapsed="false">
      <c r="B9" s="8" t="s">
        <v>7</v>
      </c>
      <c r="D9" s="9" t="n">
        <f aca="false">IF(OR(C8="",C8&lt;=0),"",100/C8)</f>
        <v>2.22222222222222</v>
      </c>
    </row>
    <row r="10" customFormat="false" ht="18.75" hidden="false" customHeight="true" outlineLevel="0" collapsed="false">
      <c r="B10" s="10" t="s">
        <v>8</v>
      </c>
      <c r="C10" s="11" t="n">
        <v>1680000</v>
      </c>
    </row>
    <row r="11" customFormat="false" ht="18.75" hidden="false" customHeight="true" outlineLevel="0" collapsed="false">
      <c r="B11" s="10" t="s">
        <v>9</v>
      </c>
      <c r="C11" s="11" t="n">
        <v>130500</v>
      </c>
    </row>
    <row r="12" customFormat="false" ht="34.5" hidden="false" customHeight="true" outlineLevel="0" collapsed="false">
      <c r="B12" s="6" t="s">
        <v>10</v>
      </c>
      <c r="C12" s="12" t="n">
        <v>60</v>
      </c>
    </row>
    <row r="14" customFormat="false" ht="24" hidden="false" customHeight="true" outlineLevel="0" collapsed="false">
      <c r="B14" s="13" t="s">
        <v>11</v>
      </c>
    </row>
    <row r="15" customFormat="false" ht="42" hidden="false" customHeight="true" outlineLevel="0" collapsed="false">
      <c r="B15" s="4" t="s">
        <v>12</v>
      </c>
      <c r="C15" s="5" t="s">
        <v>13</v>
      </c>
      <c r="D15" s="5" t="s">
        <v>14</v>
      </c>
      <c r="E15" s="5" t="s">
        <v>15</v>
      </c>
      <c r="F15" s="5" t="s">
        <v>16</v>
      </c>
      <c r="G15" s="5" t="s">
        <v>17</v>
      </c>
      <c r="H15" s="5" t="s">
        <v>18</v>
      </c>
    </row>
    <row r="16" customFormat="false" ht="18.75" hidden="false" customHeight="true" outlineLevel="0" collapsed="false">
      <c r="B16" s="14" t="s">
        <v>37</v>
      </c>
      <c r="C16" s="11" t="n">
        <v>318000</v>
      </c>
      <c r="D16" s="15" t="n">
        <f aca="false">IF(OR(C16="",C28="",C28=0),"",C16/C28)</f>
        <v>0.559859154929578</v>
      </c>
      <c r="E16" s="16" t="n">
        <f aca="false">IF(C16="","",RANK(C16,C16:C27,0)+COUNTIF(C16:C16,C16)-1)</f>
        <v>1</v>
      </c>
      <c r="F16" s="15" t="n">
        <f aca="false">IF(OR(E16="",C28="",C28=0),"",SUMIF(E16:E27,"&lt;="&amp;E16,C16:C27)/C28)</f>
        <v>0.559859154929578</v>
      </c>
      <c r="G16" s="17" t="str">
        <f aca="false">IF(OR(F16="",D16=""),"",IF(F16-D16&lt;0.8,"Sí","No"))</f>
        <v>Sí</v>
      </c>
      <c r="H16" s="18" t="n">
        <f aca="false">IF(OR(C16="",D9=""),"",C16*D9)</f>
        <v>706666.666666667</v>
      </c>
    </row>
    <row r="17" customFormat="false" ht="18.75" hidden="false" customHeight="true" outlineLevel="0" collapsed="false">
      <c r="B17" s="14" t="s">
        <v>38</v>
      </c>
      <c r="C17" s="11" t="n">
        <v>98000</v>
      </c>
      <c r="D17" s="15" t="n">
        <f aca="false">IF(OR(C17="",C28="",C28=0),"",C17/C28)</f>
        <v>0.172535211267606</v>
      </c>
      <c r="E17" s="16" t="n">
        <f aca="false">IF(C17="","",RANK(C17,C16:C27,0)+COUNTIF(C16:C17,C17)-1)</f>
        <v>2</v>
      </c>
      <c r="F17" s="15" t="n">
        <f aca="false">IF(OR(E17="",C28="",C28=0),"",SUMIF(E16:E27,"&lt;="&amp;E17,C16:C27)/C28)</f>
        <v>0.732394366197183</v>
      </c>
      <c r="G17" s="17" t="str">
        <f aca="false">IF(OR(F17="",D17=""),"",IF(F17-D17&lt;0.8,"Sí","No"))</f>
        <v>Sí</v>
      </c>
      <c r="H17" s="18" t="n">
        <f aca="false">IF(OR(C17="",D9=""),"",C17*D9)</f>
        <v>217777.777777778</v>
      </c>
    </row>
    <row r="18" customFormat="false" ht="18.75" hidden="false" customHeight="true" outlineLevel="0" collapsed="false">
      <c r="B18" s="14" t="s">
        <v>39</v>
      </c>
      <c r="C18" s="11" t="n">
        <v>41000</v>
      </c>
      <c r="D18" s="15" t="n">
        <f aca="false">IF(OR(C18="",C28="",C28=0),"",C18/C28)</f>
        <v>0.0721830985915493</v>
      </c>
      <c r="E18" s="16" t="n">
        <f aca="false">IF(C18="","",RANK(C18,C16:C27,0)+COUNTIF(C16:C18,C18)-1)</f>
        <v>3</v>
      </c>
      <c r="F18" s="15" t="n">
        <f aca="false">IF(OR(E18="",C28="",C28=0),"",SUMIF(E16:E27,"&lt;="&amp;E18,C16:C27)/C28)</f>
        <v>0.804577464788732</v>
      </c>
      <c r="G18" s="17" t="str">
        <f aca="false">IF(OR(F18="",D18=""),"",IF(F18-D18&lt;0.8,"Sí","No"))</f>
        <v>Sí</v>
      </c>
      <c r="H18" s="18" t="n">
        <f aca="false">IF(OR(C18="",D9=""),"",C18*D9)</f>
        <v>91111.1111111111</v>
      </c>
    </row>
    <row r="19" customFormat="false" ht="18.75" hidden="false" customHeight="true" outlineLevel="0" collapsed="false">
      <c r="B19" s="14" t="s">
        <v>40</v>
      </c>
      <c r="C19" s="11" t="n">
        <v>38000</v>
      </c>
      <c r="D19" s="15" t="n">
        <f aca="false">IF(OR(C19="",C28="",C28=0),"",C19/C28)</f>
        <v>0.0669014084507042</v>
      </c>
      <c r="E19" s="16" t="n">
        <f aca="false">IF(C19="","",RANK(C19,C16:C27,0)+COUNTIF(C16:C19,C19)-1)</f>
        <v>4</v>
      </c>
      <c r="F19" s="15" t="n">
        <f aca="false">IF(OR(E19="",C28="",C28=0),"",SUMIF(E16:E27,"&lt;="&amp;E19,C16:C27)/C28)</f>
        <v>0.871478873239437</v>
      </c>
      <c r="G19" s="17" t="str">
        <f aca="false">IF(OR(F19="",D19=""),"",IF(F19-D19&lt;0.8,"Sí","No"))</f>
        <v>No</v>
      </c>
      <c r="H19" s="18" t="n">
        <f aca="false">IF(OR(C19="",D9=""),"",C19*D9)</f>
        <v>84444.4444444445</v>
      </c>
    </row>
    <row r="20" customFormat="false" ht="18.75" hidden="false" customHeight="true" outlineLevel="0" collapsed="false">
      <c r="B20" s="14" t="s">
        <v>41</v>
      </c>
      <c r="C20" s="11" t="n">
        <v>27000</v>
      </c>
      <c r="D20" s="15" t="n">
        <f aca="false">IF(OR(C20="",C28="",C28=0),"",C20/C28)</f>
        <v>0.0475352112676056</v>
      </c>
      <c r="E20" s="16" t="n">
        <f aca="false">IF(C20="","",RANK(C20,C16:C27,0)+COUNTIF(C16:C20,C20)-1)</f>
        <v>5</v>
      </c>
      <c r="F20" s="15" t="n">
        <f aca="false">IF(OR(E20="",C28="",C28=0),"",SUMIF(E16:E27,"&lt;="&amp;E20,C16:C27)/C28)</f>
        <v>0.919014084507042</v>
      </c>
      <c r="G20" s="17" t="str">
        <f aca="false">IF(OR(F20="",D20=""),"",IF(F20-D20&lt;0.8,"Sí","No"))</f>
        <v>No</v>
      </c>
      <c r="H20" s="18" t="n">
        <f aca="false">IF(OR(C20="",D9=""),"",C20*D9)</f>
        <v>60000</v>
      </c>
    </row>
    <row r="21" customFormat="false" ht="18.75" hidden="false" customHeight="true" outlineLevel="0" collapsed="false">
      <c r="B21" s="14" t="s">
        <v>42</v>
      </c>
      <c r="C21" s="11" t="n">
        <v>18000</v>
      </c>
      <c r="D21" s="15" t="n">
        <f aca="false">IF(OR(C21="",C28="",C28=0),"",C21/C28)</f>
        <v>0.0316901408450704</v>
      </c>
      <c r="E21" s="16" t="n">
        <f aca="false">IF(C21="","",RANK(C21,C16:C27,0)+COUNTIF(C16:C21,C21)-1)</f>
        <v>6</v>
      </c>
      <c r="F21" s="15" t="n">
        <f aca="false">IF(OR(E21="",C28="",C28=0),"",SUMIF(E16:E27,"&lt;="&amp;E21,C16:C27)/C28)</f>
        <v>0.950704225352113</v>
      </c>
      <c r="G21" s="17" t="str">
        <f aca="false">IF(OR(F21="",D21=""),"",IF(F21-D21&lt;0.8,"Sí","No"))</f>
        <v>No</v>
      </c>
      <c r="H21" s="18" t="n">
        <f aca="false">IF(OR(C21="",D9=""),"",C21*D9)</f>
        <v>40000</v>
      </c>
    </row>
    <row r="22" customFormat="false" ht="18.75" hidden="false" customHeight="true" outlineLevel="0" collapsed="false">
      <c r="B22" s="14" t="s">
        <v>43</v>
      </c>
      <c r="C22" s="11" t="n">
        <v>11000</v>
      </c>
      <c r="D22" s="15" t="n">
        <f aca="false">IF(OR(C22="",C28="",C28=0),"",C22/C28)</f>
        <v>0.0193661971830986</v>
      </c>
      <c r="E22" s="16" t="n">
        <f aca="false">IF(C22="","",RANK(C22,C16:C27,0)+COUNTIF(C16:C22,C22)-1)</f>
        <v>7</v>
      </c>
      <c r="F22" s="15" t="n">
        <f aca="false">IF(OR(E22="",C28="",C28=0),"",SUMIF(E16:E27,"&lt;="&amp;E22,C16:C27)/C28)</f>
        <v>0.970070422535211</v>
      </c>
      <c r="G22" s="17" t="str">
        <f aca="false">IF(OR(F22="",D22=""),"",IF(F22-D22&lt;0.8,"Sí","No"))</f>
        <v>No</v>
      </c>
      <c r="H22" s="18" t="n">
        <f aca="false">IF(OR(C22="",D9=""),"",C22*D9)</f>
        <v>24444.4444444444</v>
      </c>
    </row>
    <row r="23" customFormat="false" ht="18.75" hidden="false" customHeight="true" outlineLevel="0" collapsed="false">
      <c r="B23" s="14" t="s">
        <v>44</v>
      </c>
      <c r="C23" s="11" t="n">
        <v>9500</v>
      </c>
      <c r="D23" s="15" t="n">
        <f aca="false">IF(OR(C23="",C28="",C28=0),"",C23/C28)</f>
        <v>0.0167253521126761</v>
      </c>
      <c r="E23" s="16" t="n">
        <f aca="false">IF(C23="","",RANK(C23,C16:C27,0)+COUNTIF(C16:C23,C23)-1)</f>
        <v>8</v>
      </c>
      <c r="F23" s="15" t="n">
        <f aca="false">IF(OR(E23="",C28="",C28=0),"",SUMIF(E16:E27,"&lt;="&amp;E23,C16:C27)/C28)</f>
        <v>0.986795774647887</v>
      </c>
      <c r="G23" s="17" t="str">
        <f aca="false">IF(OR(F23="",D23=""),"",IF(F23-D23&lt;0.8,"Sí","No"))</f>
        <v>No</v>
      </c>
      <c r="H23" s="18" t="n">
        <f aca="false">IF(OR(C23="",D9=""),"",C23*D9)</f>
        <v>21111.1111111111</v>
      </c>
    </row>
    <row r="24" customFormat="false" ht="18.75" hidden="false" customHeight="true" outlineLevel="0" collapsed="false">
      <c r="B24" s="14" t="s">
        <v>45</v>
      </c>
      <c r="C24" s="11" t="n">
        <v>7500</v>
      </c>
      <c r="D24" s="15" t="n">
        <f aca="false">IF(OR(C24="",C28="",C28=0),"",C24/C28)</f>
        <v>0.0132042253521127</v>
      </c>
      <c r="E24" s="16" t="n">
        <f aca="false">IF(C24="","",RANK(C24,C16:C27,0)+COUNTIF(C16:C24,C24)-1)</f>
        <v>9</v>
      </c>
      <c r="F24" s="15" t="n">
        <f aca="false">IF(OR(E24="",C28="",C28=0),"",SUMIF(E16:E27,"&lt;="&amp;E24,C16:C27)/C28)</f>
        <v>1</v>
      </c>
      <c r="G24" s="17" t="str">
        <f aca="false">IF(OR(F24="",D24=""),"",IF(F24-D24&lt;0.8,"Sí","No"))</f>
        <v>No</v>
      </c>
      <c r="H24" s="18" t="n">
        <f aca="false">IF(OR(C24="",D9=""),"",C24*D9)</f>
        <v>16666.6666666667</v>
      </c>
    </row>
    <row r="25" customFormat="false" ht="18.75" hidden="false" customHeight="true" outlineLevel="0" collapsed="false">
      <c r="B25" s="14"/>
      <c r="C25" s="11"/>
      <c r="D25" s="15" t="str">
        <f aca="false">IF(OR(C25="",C28="",C28=0),"",C25/C28)</f>
        <v/>
      </c>
      <c r="E25" s="16" t="str">
        <f aca="false">IF(C25="","",RANK(C25,C16:C27,0)+COUNTIF(C16:C25,C25)-1)</f>
        <v/>
      </c>
      <c r="F25" s="15" t="str">
        <f aca="false">IF(OR(E25="",C28="",C28=0),"",SUMIF(E16:E27,"&lt;="&amp;E25,C16:C27)/C28)</f>
        <v/>
      </c>
      <c r="G25" s="17" t="str">
        <f aca="false">IF(OR(F25="",D25=""),"",IF(F25-D25&lt;0.8,"Sí","No"))</f>
        <v/>
      </c>
      <c r="H25" s="18" t="str">
        <f aca="false">IF(OR(C25="",D9=""),"",C25*D9)</f>
        <v/>
      </c>
    </row>
    <row r="26" customFormat="false" ht="18.75" hidden="false" customHeight="true" outlineLevel="0" collapsed="false">
      <c r="B26" s="14"/>
      <c r="C26" s="11"/>
      <c r="D26" s="15" t="str">
        <f aca="false">IF(OR(C26="",C28="",C28=0),"",C26/C28)</f>
        <v/>
      </c>
      <c r="E26" s="16" t="str">
        <f aca="false">IF(C26="","",RANK(C26,C16:C27,0)+COUNTIF(C16:C26,C26)-1)</f>
        <v/>
      </c>
      <c r="F26" s="15" t="str">
        <f aca="false">IF(OR(E26="",C28="",C28=0),"",SUMIF(E16:E27,"&lt;="&amp;E26,C16:C27)/C28)</f>
        <v/>
      </c>
      <c r="G26" s="17" t="str">
        <f aca="false">IF(OR(F26="",D26=""),"",IF(F26-D26&lt;0.8,"Sí","No"))</f>
        <v/>
      </c>
      <c r="H26" s="18" t="str">
        <f aca="false">IF(OR(C26="",D9=""),"",C26*D9)</f>
        <v/>
      </c>
    </row>
    <row r="27" customFormat="false" ht="18.75" hidden="false" customHeight="true" outlineLevel="0" collapsed="false">
      <c r="B27" s="14"/>
      <c r="C27" s="11"/>
      <c r="D27" s="15" t="str">
        <f aca="false">IF(OR(C27="",C28="",C28=0),"",C27/C28)</f>
        <v/>
      </c>
      <c r="E27" s="16" t="str">
        <f aca="false">IF(C27="","",RANK(C27,C16:C27,0)+COUNTIF(C16:C27,C27)-1)</f>
        <v/>
      </c>
      <c r="F27" s="15" t="str">
        <f aca="false">IF(OR(E27="",C28="",C28=0),"",SUMIF(E16:E27,"&lt;="&amp;E27,C16:C27)/C28)</f>
        <v/>
      </c>
      <c r="G27" s="17" t="str">
        <f aca="false">IF(OR(F27="",D27=""),"",IF(F27-D27&lt;0.8,"Sí","No"))</f>
        <v/>
      </c>
      <c r="H27" s="18" t="str">
        <f aca="false">IF(OR(C27="",D9=""),"",C27*D9)</f>
        <v/>
      </c>
    </row>
    <row r="28" customFormat="false" ht="19.5" hidden="false" customHeight="true" outlineLevel="0" collapsed="false">
      <c r="B28" s="8" t="s">
        <v>19</v>
      </c>
      <c r="C28" s="19" t="n">
        <f aca="false">IF(COUNT(C16:C27)=0,"",SUM(C16:C27))</f>
        <v>568000</v>
      </c>
      <c r="D28" s="20" t="n">
        <f aca="false">IF(C28="","",1)</f>
        <v>1</v>
      </c>
      <c r="H28" s="19" t="n">
        <f aca="false">IF(COUNT(H16:H27)=0,"",SUM(H16:H27))</f>
        <v>1262222.22222222</v>
      </c>
    </row>
    <row r="29" customFormat="false" ht="19.5" hidden="false" customHeight="true" outlineLevel="0" collapsed="false">
      <c r="B29" s="21" t="s">
        <v>20</v>
      </c>
      <c r="H29" s="22" t="n">
        <f aca="false">IF(H28="","",H28/12)</f>
        <v>105185.185185185</v>
      </c>
    </row>
    <row r="30" customFormat="false" ht="34.5" hidden="false" customHeight="true" outlineLevel="0" collapsed="false">
      <c r="B30" s="23" t="s">
        <v>21</v>
      </c>
      <c r="C30" s="22" t="n">
        <f aca="false">IF(COUNT(C16:C27)=0,"",SUMIF(G16:G27,"Sí",C16:C27))</f>
        <v>457000</v>
      </c>
      <c r="E30" s="24" t="n">
        <f aca="false">IF(COUNT(C16:C27)=0,"",COUNTIF(G16:G27,"Sí"))</f>
        <v>3</v>
      </c>
    </row>
    <row r="32" customFormat="false" ht="24" hidden="false" customHeight="true" outlineLevel="0" collapsed="false">
      <c r="B32" s="13" t="s">
        <v>22</v>
      </c>
    </row>
    <row r="33" customFormat="false" ht="43.5" hidden="false" customHeight="true" outlineLevel="0" collapsed="false">
      <c r="B33" s="4" t="s">
        <v>23</v>
      </c>
      <c r="C33" s="5" t="s">
        <v>24</v>
      </c>
      <c r="D33" s="5" t="s">
        <v>13</v>
      </c>
      <c r="E33" s="5" t="s">
        <v>25</v>
      </c>
      <c r="F33" s="5" t="s">
        <v>18</v>
      </c>
      <c r="G33" s="5" t="s">
        <v>26</v>
      </c>
      <c r="H33" s="5" t="s">
        <v>27</v>
      </c>
    </row>
    <row r="34" customFormat="false" ht="18.75" hidden="false" customHeight="true" outlineLevel="0" collapsed="false">
      <c r="B34" s="14" t="s">
        <v>46</v>
      </c>
      <c r="C34" s="11" t="n">
        <v>149</v>
      </c>
      <c r="D34" s="18" t="n">
        <f aca="false">IF(C34="","",C34*12)</f>
        <v>1788</v>
      </c>
      <c r="E34" s="15" t="n">
        <f aca="false">IF(OR(D34="",C28="",C28=0),"",D34/C28)</f>
        <v>0.00314788732394366</v>
      </c>
      <c r="F34" s="18" t="n">
        <f aca="false">IF(OR(D34="",D9=""),"",D34*D9)</f>
        <v>3973.33333333333</v>
      </c>
      <c r="G34" s="15" t="n">
        <f aca="false">IF(OR(D34="",C11="",C11=0),"",D34/C11)</f>
        <v>0.0137011494252874</v>
      </c>
      <c r="H34" s="25" t="n">
        <f aca="false">IF(OR(D34="",C12="",C12=0),"",D34/C12)</f>
        <v>29.8</v>
      </c>
    </row>
    <row r="35" customFormat="false" ht="18.75" hidden="false" customHeight="true" outlineLevel="0" collapsed="false">
      <c r="B35" s="14" t="s">
        <v>47</v>
      </c>
      <c r="C35" s="11" t="n">
        <v>118</v>
      </c>
      <c r="D35" s="18" t="n">
        <f aca="false">IF(C35="","",C35*12)</f>
        <v>1416</v>
      </c>
      <c r="E35" s="15" t="n">
        <f aca="false">IF(OR(D35="",C28="",C28=0),"",D35/C28)</f>
        <v>0.00249295774647887</v>
      </c>
      <c r="F35" s="18" t="n">
        <f aca="false">IF(OR(D35="",D9=""),"",D35*D9)</f>
        <v>3146.66666666667</v>
      </c>
      <c r="G35" s="15" t="n">
        <f aca="false">IF(OR(D35="",C11="",C11=0),"",D35/C11)</f>
        <v>0.0108505747126437</v>
      </c>
      <c r="H35" s="25" t="n">
        <f aca="false">IF(OR(D35="",C12="",C12=0),"",D35/C12)</f>
        <v>23.6</v>
      </c>
    </row>
    <row r="36" customFormat="false" ht="18.75" hidden="false" customHeight="true" outlineLevel="0" collapsed="false">
      <c r="B36" s="14" t="s">
        <v>48</v>
      </c>
      <c r="C36" s="11" t="n">
        <v>89</v>
      </c>
      <c r="D36" s="18" t="n">
        <f aca="false">IF(C36="","",C36*12)</f>
        <v>1068</v>
      </c>
      <c r="E36" s="15" t="n">
        <f aca="false">IF(OR(D36="",C28="",C28=0),"",D36/C28)</f>
        <v>0.00188028169014085</v>
      </c>
      <c r="F36" s="18" t="n">
        <f aca="false">IF(OR(D36="",D9=""),"",D36*D9)</f>
        <v>2373.33333333333</v>
      </c>
      <c r="G36" s="15" t="n">
        <f aca="false">IF(OR(D36="",C11="",C11=0),"",D36/C11)</f>
        <v>0.00818390804597701</v>
      </c>
      <c r="H36" s="25" t="n">
        <f aca="false">IF(OR(D36="",C12="",C12=0),"",D36/C12)</f>
        <v>17.8</v>
      </c>
    </row>
    <row r="37" customFormat="false" ht="18.75" hidden="false" customHeight="true" outlineLevel="0" collapsed="false">
      <c r="B37" s="14" t="s">
        <v>49</v>
      </c>
      <c r="C37" s="11" t="n">
        <v>46</v>
      </c>
      <c r="D37" s="18" t="n">
        <f aca="false">IF(C37="","",C37*12)</f>
        <v>552</v>
      </c>
      <c r="E37" s="15" t="n">
        <f aca="false">IF(OR(D37="",C28="",C28=0),"",D37/C28)</f>
        <v>0.000971830985915493</v>
      </c>
      <c r="F37" s="18" t="n">
        <f aca="false">IF(OR(D37="",D9=""),"",D37*D9)</f>
        <v>1226.66666666667</v>
      </c>
      <c r="G37" s="15" t="n">
        <f aca="false">IF(OR(D37="",C11="",C11=0),"",D37/C11)</f>
        <v>0.00422988505747127</v>
      </c>
      <c r="H37" s="25" t="n">
        <f aca="false">IF(OR(D37="",C12="",C12=0),"",D37/C12)</f>
        <v>9.2</v>
      </c>
    </row>
    <row r="38" customFormat="false" ht="18.75" hidden="false" customHeight="true" outlineLevel="0" collapsed="false">
      <c r="B38" s="14" t="s">
        <v>50</v>
      </c>
      <c r="C38" s="11" t="n">
        <v>39</v>
      </c>
      <c r="D38" s="18" t="n">
        <f aca="false">IF(C38="","",C38*12)</f>
        <v>468</v>
      </c>
      <c r="E38" s="15" t="n">
        <f aca="false">IF(OR(D38="",C28="",C28=0),"",D38/C28)</f>
        <v>0.000823943661971831</v>
      </c>
      <c r="F38" s="18" t="n">
        <f aca="false">IF(OR(D38="",D9=""),"",D38*D9)</f>
        <v>1040</v>
      </c>
      <c r="G38" s="15" t="n">
        <f aca="false">IF(OR(D38="",C11="",C11=0),"",D38/C11)</f>
        <v>0.00358620689655172</v>
      </c>
      <c r="H38" s="25" t="n">
        <f aca="false">IF(OR(D38="",C12="",C12=0),"",D38/C12)</f>
        <v>7.8</v>
      </c>
    </row>
    <row r="39" customFormat="false" ht="18.75" hidden="false" customHeight="true" outlineLevel="0" collapsed="false">
      <c r="B39" s="14" t="s">
        <v>51</v>
      </c>
      <c r="C39" s="11" t="n">
        <v>31</v>
      </c>
      <c r="D39" s="18" t="n">
        <f aca="false">IF(C39="","",C39*12)</f>
        <v>372</v>
      </c>
      <c r="E39" s="15" t="n">
        <f aca="false">IF(OR(D39="",C28="",C28=0),"",D39/C28)</f>
        <v>0.000654929577464789</v>
      </c>
      <c r="F39" s="18" t="n">
        <f aca="false">IF(OR(D39="",D9=""),"",D39*D9)</f>
        <v>826.666666666667</v>
      </c>
      <c r="G39" s="15" t="n">
        <f aca="false">IF(OR(D39="",C11="",C11=0),"",D39/C11)</f>
        <v>0.00285057471264368</v>
      </c>
      <c r="H39" s="25" t="n">
        <f aca="false">IF(OR(D39="",C12="",C12=0),"",D39/C12)</f>
        <v>6.2</v>
      </c>
    </row>
    <row r="40" customFormat="false" ht="18.75" hidden="false" customHeight="true" outlineLevel="0" collapsed="false">
      <c r="B40" s="14" t="s">
        <v>52</v>
      </c>
      <c r="C40" s="11" t="n">
        <v>28</v>
      </c>
      <c r="D40" s="18" t="n">
        <f aca="false">IF(C40="","",C40*12)</f>
        <v>336</v>
      </c>
      <c r="E40" s="15" t="n">
        <f aca="false">IF(OR(D40="",C28="",C28=0),"",D40/C28)</f>
        <v>0.000591549295774648</v>
      </c>
      <c r="F40" s="18" t="n">
        <f aca="false">IF(OR(D40="",D9=""),"",D40*D9)</f>
        <v>746.666666666667</v>
      </c>
      <c r="G40" s="15" t="n">
        <f aca="false">IF(OR(D40="",C11="",C11=0),"",D40/C11)</f>
        <v>0.00257471264367816</v>
      </c>
      <c r="H40" s="25" t="n">
        <f aca="false">IF(OR(D40="",C12="",C12=0),"",D40/C12)</f>
        <v>5.6</v>
      </c>
    </row>
    <row r="41" customFormat="false" ht="18.75" hidden="false" customHeight="true" outlineLevel="0" collapsed="false">
      <c r="B41" s="14"/>
      <c r="C41" s="11"/>
      <c r="D41" s="18" t="str">
        <f aca="false">IF(C41="","",C41*12)</f>
        <v/>
      </c>
      <c r="E41" s="15" t="str">
        <f aca="false">IF(OR(D41="",C28="",C28=0),"",D41/C28)</f>
        <v/>
      </c>
      <c r="F41" s="18" t="str">
        <f aca="false">IF(OR(D41="",D9=""),"",D41*D9)</f>
        <v/>
      </c>
      <c r="G41" s="15" t="str">
        <f aca="false">IF(OR(D41="",C11="",C11=0),"",D41/C11)</f>
        <v/>
      </c>
      <c r="H41" s="25" t="str">
        <f aca="false">IF(OR(D41="",C12="",C12=0),"",D41/C12)</f>
        <v/>
      </c>
    </row>
    <row r="42" customFormat="false" ht="18.75" hidden="false" customHeight="true" outlineLevel="0" collapsed="false">
      <c r="B42" s="14"/>
      <c r="C42" s="11"/>
      <c r="D42" s="18" t="str">
        <f aca="false">IF(C42="","",C42*12)</f>
        <v/>
      </c>
      <c r="E42" s="15" t="str">
        <f aca="false">IF(OR(D42="",C28="",C28=0),"",D42/C28)</f>
        <v/>
      </c>
      <c r="F42" s="18" t="str">
        <f aca="false">IF(OR(D42="",D9=""),"",D42*D9)</f>
        <v/>
      </c>
      <c r="G42" s="15" t="str">
        <f aca="false">IF(OR(D42="",C11="",C11=0),"",D42/C11)</f>
        <v/>
      </c>
      <c r="H42" s="25" t="str">
        <f aca="false">IF(OR(D42="",C12="",C12=0),"",D42/C12)</f>
        <v/>
      </c>
    </row>
    <row r="43" customFormat="false" ht="18.75" hidden="false" customHeight="true" outlineLevel="0" collapsed="false">
      <c r="B43" s="14"/>
      <c r="C43" s="11"/>
      <c r="D43" s="18" t="str">
        <f aca="false">IF(C43="","",C43*12)</f>
        <v/>
      </c>
      <c r="E43" s="15" t="str">
        <f aca="false">IF(OR(D43="",C28="",C28=0),"",D43/C28)</f>
        <v/>
      </c>
      <c r="F43" s="18" t="str">
        <f aca="false">IF(OR(D43="",D9=""),"",D43*D9)</f>
        <v/>
      </c>
      <c r="G43" s="15" t="str">
        <f aca="false">IF(OR(D43="",C11="",C11=0),"",D43/C11)</f>
        <v/>
      </c>
      <c r="H43" s="25" t="str">
        <f aca="false">IF(OR(D43="",C12="",C12=0),"",D43/C12)</f>
        <v/>
      </c>
    </row>
    <row r="44" customFormat="false" ht="19.5" hidden="false" customHeight="true" outlineLevel="0" collapsed="false">
      <c r="B44" s="8" t="s">
        <v>28</v>
      </c>
      <c r="C44" s="19" t="n">
        <f aca="false">IF(COUNT(C34:C43)=0,"",SUM(C34:C43))</f>
        <v>500</v>
      </c>
      <c r="D44" s="19" t="n">
        <f aca="false">IF(COUNT(D34:D43)=0,"",SUM(D34:D43))</f>
        <v>6000</v>
      </c>
      <c r="E44" s="20" t="n">
        <f aca="false">IF(OR(D44="",C28="",C28=0),"",D44/C28)</f>
        <v>0.0105633802816901</v>
      </c>
      <c r="F44" s="19" t="n">
        <f aca="false">IF(COUNT(F34:F43)=0,"",SUM(F34:F43))</f>
        <v>13333.3333333333</v>
      </c>
      <c r="G44" s="20" t="n">
        <f aca="false">IF(OR(D44="",C11="",C11=0),"",D44/C11)</f>
        <v>0.0459770114942529</v>
      </c>
      <c r="H44" s="26" t="n">
        <f aca="false">IF(COUNT(H34:H43)=0,"",SUM(H34:H43))</f>
        <v>100</v>
      </c>
    </row>
    <row r="46" customFormat="false" ht="30" hidden="false" customHeight="true" outlineLevel="0" collapsed="false">
      <c r="B46" s="4" t="s">
        <v>29</v>
      </c>
      <c r="C46" s="5" t="s">
        <v>13</v>
      </c>
      <c r="D46" s="5" t="s">
        <v>24</v>
      </c>
    </row>
    <row r="47" customFormat="false" ht="34.5" hidden="false" customHeight="true" outlineLevel="0" collapsed="false">
      <c r="B47" s="6" t="s">
        <v>30</v>
      </c>
      <c r="C47" s="11" t="n">
        <v>30000</v>
      </c>
      <c r="D47" s="18" t="n">
        <f aca="false">IF(C47="","",C47/12)</f>
        <v>2500</v>
      </c>
    </row>
    <row r="48" customFormat="false" ht="34.5" hidden="false" customHeight="true" outlineLevel="0" collapsed="false">
      <c r="B48" s="27" t="s">
        <v>31</v>
      </c>
      <c r="C48" s="19" t="n">
        <f aca="false">IF(OR(C47="",D9=""),"",C47*D9)</f>
        <v>66666.6666666667</v>
      </c>
      <c r="D48" s="19" t="n">
        <f aca="false">IF(C48="","",C48/12)</f>
        <v>5555.55555555556</v>
      </c>
    </row>
    <row r="50" customFormat="false" ht="15" hidden="false" customHeight="true" outlineLevel="0" collapsed="false">
      <c r="B50" s="28" t="s">
        <v>32</v>
      </c>
      <c r="C50" s="29" t="s">
        <v>33</v>
      </c>
      <c r="D50" s="29"/>
      <c r="E50" s="29" t="s">
        <v>34</v>
      </c>
      <c r="F50" s="29"/>
      <c r="G50" s="29" t="s">
        <v>35</v>
      </c>
      <c r="H50" s="29"/>
    </row>
    <row r="51" customFormat="false" ht="30" hidden="false" customHeight="true" outlineLevel="0" collapsed="false">
      <c r="B51" s="30" t="n">
        <f aca="false">IF(D9="","",D9)</f>
        <v>2.22222222222222</v>
      </c>
      <c r="C51" s="31" t="n">
        <f aca="false">IF(H28="","",H28)</f>
        <v>1262222.22222222</v>
      </c>
      <c r="D51" s="31"/>
      <c r="E51" s="32" t="n">
        <f aca="false">IF(D44="","",D44)</f>
        <v>6000</v>
      </c>
      <c r="F51" s="32"/>
      <c r="G51" s="33" t="n">
        <f aca="false">IF(G44="","",G44)</f>
        <v>0.0459770114942529</v>
      </c>
      <c r="H51" s="33"/>
    </row>
  </sheetData>
  <sheetProtection sheet="true"/>
  <mergeCells count="7">
    <mergeCell ref="B4:H4"/>
    <mergeCell ref="C50:D50"/>
    <mergeCell ref="E50:F50"/>
    <mergeCell ref="G50:H50"/>
    <mergeCell ref="C51:D51"/>
    <mergeCell ref="E51:F51"/>
    <mergeCell ref="G51:H51"/>
  </mergeCells>
  <conditionalFormatting sqref="G44">
    <cfRule type="cellIs" priority="2" operator="lessThan" aboveAverage="0" equalAverage="0" bottom="0" percent="0" rank="0" text="" dxfId="0">
      <formula>0</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35" t="s">
        <v>53</v>
      </c>
    </row>
    <row r="5" customFormat="false" ht="24" hidden="false" customHeight="true" outlineLevel="0" collapsed="false">
      <c r="B5" s="13" t="s">
        <v>54</v>
      </c>
    </row>
    <row r="6" customFormat="false" ht="60" hidden="false" customHeight="true" outlineLevel="0" collapsed="false">
      <c r="B6" s="36" t="s">
        <v>55</v>
      </c>
      <c r="C6" s="36"/>
    </row>
    <row r="8" customFormat="false" ht="24" hidden="false" customHeight="true" outlineLevel="0" collapsed="false">
      <c r="B8" s="13" t="s">
        <v>56</v>
      </c>
    </row>
    <row r="9" customFormat="false" ht="45" hidden="false" customHeight="true" outlineLevel="0" collapsed="false">
      <c r="B9" s="36" t="s">
        <v>57</v>
      </c>
      <c r="C9" s="36"/>
    </row>
    <row r="10" customFormat="false" ht="15.75" hidden="false" customHeight="true" outlineLevel="0" collapsed="false">
      <c r="B10" s="36" t="s">
        <v>58</v>
      </c>
      <c r="C10" s="36"/>
    </row>
    <row r="11" customFormat="false" ht="30" hidden="false" customHeight="true" outlineLevel="0" collapsed="false">
      <c r="B11" s="36" t="s">
        <v>59</v>
      </c>
      <c r="C11" s="36"/>
    </row>
    <row r="12" customFormat="false" ht="30" hidden="false" customHeight="true" outlineLevel="0" collapsed="false">
      <c r="B12" s="36" t="s">
        <v>60</v>
      </c>
      <c r="C12" s="36"/>
    </row>
    <row r="13" customFormat="false" ht="15.75" hidden="false" customHeight="true" outlineLevel="0" collapsed="false">
      <c r="B13" s="36" t="s">
        <v>61</v>
      </c>
      <c r="C13" s="36"/>
    </row>
    <row r="15" customFormat="false" ht="24" hidden="false" customHeight="true" outlineLevel="0" collapsed="false">
      <c r="B15" s="13" t="s">
        <v>62</v>
      </c>
    </row>
    <row r="16" customFormat="false" ht="30" hidden="false" customHeight="true" outlineLevel="0" collapsed="false">
      <c r="B16" s="36" t="s">
        <v>63</v>
      </c>
      <c r="C16" s="36"/>
    </row>
    <row r="17" customFormat="false" ht="30" hidden="false" customHeight="true" outlineLevel="0" collapsed="false">
      <c r="B17" s="36" t="s">
        <v>64</v>
      </c>
      <c r="C17" s="36"/>
    </row>
    <row r="18" customFormat="false" ht="30" hidden="false" customHeight="true" outlineLevel="0" collapsed="false">
      <c r="B18" s="36" t="s">
        <v>65</v>
      </c>
      <c r="C18" s="36"/>
    </row>
    <row r="19" customFormat="false" ht="30" hidden="false" customHeight="true" outlineLevel="0" collapsed="false">
      <c r="B19" s="36" t="s">
        <v>66</v>
      </c>
      <c r="C19" s="36"/>
    </row>
    <row r="20" customFormat="false" ht="30" hidden="false" customHeight="true" outlineLevel="0" collapsed="false">
      <c r="B20" s="36" t="s">
        <v>67</v>
      </c>
      <c r="C20" s="36"/>
    </row>
    <row r="22" customFormat="false" ht="24" hidden="false" customHeight="true" outlineLevel="0" collapsed="false">
      <c r="B22" s="13" t="s">
        <v>68</v>
      </c>
    </row>
    <row r="23" customFormat="false" ht="45" hidden="false" customHeight="true" outlineLevel="0" collapsed="false">
      <c r="B23" s="36" t="s">
        <v>69</v>
      </c>
      <c r="C23" s="36"/>
    </row>
    <row r="24" customFormat="false" ht="30" hidden="false" customHeight="true" outlineLevel="0" collapsed="false">
      <c r="B24" s="36" t="s">
        <v>70</v>
      </c>
      <c r="C24" s="36"/>
    </row>
    <row r="25" customFormat="false" ht="30" hidden="false" customHeight="true" outlineLevel="0" collapsed="false">
      <c r="B25" s="36" t="s">
        <v>71</v>
      </c>
      <c r="C25" s="36"/>
    </row>
    <row r="26" customFormat="false" ht="30" hidden="false" customHeight="true" outlineLevel="0" collapsed="false">
      <c r="B26" s="36" t="s">
        <v>72</v>
      </c>
      <c r="C26" s="36"/>
    </row>
    <row r="27" customFormat="false" ht="30" hidden="false" customHeight="true" outlineLevel="0" collapsed="false">
      <c r="B27" s="36" t="s">
        <v>73</v>
      </c>
      <c r="C27" s="36"/>
    </row>
    <row r="29" customFormat="false" ht="24" hidden="false" customHeight="true" outlineLevel="0" collapsed="false">
      <c r="B29" s="37" t="s">
        <v>74</v>
      </c>
    </row>
    <row r="30" customFormat="false" ht="105" hidden="false" customHeight="true" outlineLevel="0" collapsed="false">
      <c r="B30" s="38" t="s">
        <v>75</v>
      </c>
      <c r="C30" s="38"/>
    </row>
    <row r="32" customFormat="false" ht="24" hidden="false" customHeight="true" outlineLevel="0" collapsed="false">
      <c r="B32" s="13" t="s">
        <v>76</v>
      </c>
    </row>
    <row r="33" customFormat="false" ht="19.5" hidden="false" customHeight="true" outlineLevel="0" collapsed="false">
      <c r="B33" s="39" t="s">
        <v>77</v>
      </c>
      <c r="C33" s="39"/>
    </row>
    <row r="34" customFormat="false" ht="19.5" hidden="false" customHeight="true" outlineLevel="0" collapsed="false">
      <c r="B34" s="40" t="s">
        <v>78</v>
      </c>
      <c r="C34" s="40"/>
    </row>
    <row r="35" customFormat="false" ht="19.5" hidden="false" customHeight="true" outlineLevel="0" collapsed="false">
      <c r="B35" s="41" t="s">
        <v>79</v>
      </c>
      <c r="C35" s="41"/>
    </row>
  </sheetData>
  <sheetProtection sheet="true"/>
  <mergeCells count="20">
    <mergeCell ref="B6:C6"/>
    <mergeCell ref="B9:C9"/>
    <mergeCell ref="B10:C10"/>
    <mergeCell ref="B11:C11"/>
    <mergeCell ref="B12:C12"/>
    <mergeCell ref="B13:C13"/>
    <mergeCell ref="B16:C16"/>
    <mergeCell ref="B17:C17"/>
    <mergeCell ref="B18:C18"/>
    <mergeCell ref="B19:C19"/>
    <mergeCell ref="B20:C20"/>
    <mergeCell ref="B23:C23"/>
    <mergeCell ref="B24:C24"/>
    <mergeCell ref="B25:C25"/>
    <mergeCell ref="B26:C26"/>
    <mergeCell ref="B27:C27"/>
    <mergeCell ref="B30:C30"/>
    <mergeCell ref="B33:C33"/>
    <mergeCell ref="B34:C34"/>
    <mergeCell ref="B35:C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2026-09-10T12:23:59Z</dcterms:created>
  <dc:creator>openpyxl</dc:creator>
  <dc:description/>
  <dc:language>en-US</dc:language>
  <cp:lastModifiedBy/>
  <dcterms:modified xsi:type="dcterms:W3CDTF">2026-09-10T12:23:59Z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