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<sst xmlns="http://schemas.openxmlformats.org/spreadsheetml/2006/main" count="142" uniqueCount="82">
  <si>
    <t xml:space="preserve">Autodiagnóstico bancario</t>
  </si>
  <si>
    <t xml:space="preserve">Metes tu balance y tu cuenta de resultados y la hoja calcula los cinco números que salen en la pantalla del analista, los coloca en sus bandas y te dice en cuáles estás cómodo y en cuáles no.</t>
  </si>
  <si>
    <t xml:space="preserve">   Escribes tú en las celdas azules.   ·   Lo gris lo calcula la hoja sola.   ·   Capítulo 21 · plantilla 21.1 de 44   ·   El detalle, en la hoja «Cómo se usa».</t>
  </si>
  <si>
    <t xml:space="preserve">De tu cuenta de resultados del último año cerrado</t>
  </si>
  <si>
    <t xml:space="preserve">Euros</t>
  </si>
  <si>
    <t xml:space="preserve">Ventas del año</t>
  </si>
  <si>
    <t xml:space="preserve">EBITDA   ·   explotación más amortización</t>
  </si>
  <si>
    <t xml:space="preserve">Amortización del año</t>
  </si>
  <si>
    <t xml:space="preserve">Beneficio neto del año</t>
  </si>
  <si>
    <t xml:space="preserve">Gastos financieros del año</t>
  </si>
  <si>
    <t xml:space="preserve">Tu deuda financiera a cierre   ·   sólo la que paga un tipo</t>
  </si>
  <si>
    <t xml:space="preserve">Préstamos y créditos a plazo</t>
  </si>
  <si>
    <t xml:space="preserve">Leasings y rentings con opción de compra</t>
  </si>
  <si>
    <t xml:space="preserve">Póliza dispuesta a cierre</t>
  </si>
  <si>
    <t xml:space="preserve">Confirming y descuento vivo</t>
  </si>
  <si>
    <t xml:space="preserve">Deuda con socios, si devenga intereses</t>
  </si>
  <si>
    <t xml:space="preserve">Deuda financiera bruta</t>
  </si>
  <si>
    <t xml:space="preserve">El resto de tu balance</t>
  </si>
  <si>
    <t xml:space="preserve">Tesorería a cierre del año</t>
  </si>
  <si>
    <t xml:space="preserve">Tesorería el 1 de enero de ese año</t>
  </si>
  <si>
    <t xml:space="preserve">Patrimonio neto</t>
  </si>
  <si>
    <t xml:space="preserve">Activo total</t>
  </si>
  <si>
    <t xml:space="preserve">Deuda financiera neta   ·   la cifra que compara el banco</t>
  </si>
  <si>
    <t xml:space="preserve">Caja que genera el negocio   ·   beneficio más amortización</t>
  </si>
  <si>
    <t xml:space="preserve">Lo que se movió tu tesorería en el año</t>
  </si>
  <si>
    <t xml:space="preserve">EL PANEL: TUS CINCO NÚMEROS PUESTOS EN SUS BANDAS</t>
  </si>
  <si>
    <t xml:space="preserve">Los cinco números que salen en su pantalla</t>
  </si>
  <si>
    <t xml:space="preserve">Tu empresa</t>
  </si>
  <si>
    <t xml:space="preserve">Zona cómoda</t>
  </si>
  <si>
    <t xml:space="preserve">Zona de riesgo</t>
  </si>
  <si>
    <t xml:space="preserve">Dónde caes</t>
  </si>
  <si>
    <t xml:space="preserve">Nota</t>
  </si>
  <si>
    <t xml:space="preserve">Deuda neta / EBITDA   ·   años de beneficio operativo que debes</t>
  </si>
  <si>
    <t xml:space="preserve">Cobertura de intereses   ·   veces que cubres lo que pagas</t>
  </si>
  <si>
    <t xml:space="preserve">Patrimonio neto / activo   ·   qué parte de la empresa es tuya   (en %)</t>
  </si>
  <si>
    <t xml:space="preserve">Margen de EBITDA   ·   si el negocio da de sí o factura por facturar   (en %)</t>
  </si>
  <si>
    <t xml:space="preserve">Deuda neta / caja generada   ·   años en devolverla generando</t>
  </si>
  <si>
    <t xml:space="preserve">LO QUE EL PANEL NO ENSEÑA Y DECIDE IGUAL</t>
  </si>
  <si>
    <t xml:space="preserve">El precio de tu dinero</t>
  </si>
  <si>
    <t xml:space="preserve">Tu empresa %</t>
  </si>
  <si>
    <t xml:space="preserve">Lo que te cuesta de media tu dinero</t>
  </si>
  <si>
    <t xml:space="preserve">Tipo medio del mercado, en TAE   ·   escribe 3,82 si es 3,82 %</t>
  </si>
  <si>
    <t xml:space="preserve">Lo que pagas de más al año</t>
  </si>
  <si>
    <t xml:space="preserve">Lo que el modelo no ve y la persona sí</t>
  </si>
  <si>
    <t xml:space="preserve">Sobre tus ventas</t>
  </si>
  <si>
    <t xml:space="preserve">Facturación que te pasa por esa entidad</t>
  </si>
  <si>
    <t xml:space="preserve">Recibos devueltos en el último trimestre</t>
  </si>
  <si>
    <t xml:space="preserve">Días en descubierto en los últimos doce meses</t>
  </si>
  <si>
    <t xml:space="preserve">Deuda que tú creías que tenías</t>
  </si>
  <si>
    <t xml:space="preserve">Deuda declarada en la central de riesgos</t>
  </si>
  <si>
    <t xml:space="preserve">Lo que no tenías contado</t>
  </si>
  <si>
    <t xml:space="preserve">DEUDA NETA SOBRE EBITDA</t>
  </si>
  <si>
    <t xml:space="preserve">NÚMEROS EN ZONA CÓMODA, DE CINCO</t>
  </si>
  <si>
    <t xml:space="preserve">LO QUE PAGAS DE MÁS AL AÑO</t>
  </si>
  <si>
    <t xml:space="preserve">   EJEMPLO RESUELTO   ·   Los números son los del libro. Para trabajar con los tuyos, usa la hoja «Plantilla».</t>
  </si>
  <si>
    <t xml:space="preserve">Capítulo 21 · plantilla 21.1 de 44 · «Facturas mucho y no ganas dinero»</t>
  </si>
  <si>
    <t xml:space="preserve">PARA QUÉ SIRVE</t>
  </si>
  <si>
    <t xml:space="preserve">Para verte como te ve el banco antes de que te vea. Detrás de la mesa hay dos cosas: un modelo que te puntúa solo y una persona que escribe una propuesta y la firma con su nombre. El modelo mira siempre la misma familia de cinco números. Esta hoja los calcula, los pone en sus bandas y te enseña, además, las dos cosas que ningún ratio recoge: cuánto se movió tu caja y cuánto te cuesta de media el dinero que ya tienes.</t>
  </si>
  <si>
    <t xml:space="preserve">QUÉ NECESITAS TENER A MANO</t>
  </si>
  <si>
    <t xml:space="preserve">El cierre del último ejercicio: ventas, EBITDA, amortización, beneficio neto y gastos financieros. Si no tienes el EBITDA a mano, es tu resultado de explotación más la amortización del año.</t>
  </si>
  <si>
    <t xml:space="preserve">El detalle de tu deuda financiera, que es sólo la que paga un tipo de interés: préstamos, leasings, póliza dispuesta, confirming, descuento y el préstamo del socio si devenga intereses. Los proveedores y Hacienda no entran aquí.</t>
  </si>
  <si>
    <t xml:space="preserve">La tesorería a cierre y la del 1 de enero de ese mismo año. Las dos, no una.</t>
  </si>
  <si>
    <t xml:space="preserve">El patrimonio neto y el activo total del balance.</t>
  </si>
  <si>
    <t xml:space="preserve">Lo que declaras que te pasa por esa entidad y tu riesgo declarado en la central de riesgos del Banco de España, que puedes pedir tú mismo.</t>
  </si>
  <si>
    <t xml:space="preserve">CÓMO SE RELLENA</t>
  </si>
  <si>
    <t xml:space="preserve">Rellena la cuenta de resultados y el detalle de la deuda. La hoja te suma la deuda bruta y, restando la tesorería, te da la deuda financiera neta, que es la cifra que se compara con el EBITDA.</t>
  </si>
  <si>
    <t xml:space="preserve">Pon el patrimonio neto y el activo total. Con eso ya tienes los cinco números.</t>
  </si>
  <si>
    <t xml:space="preserve">Las bandas de cada ratio son las dos columnas azules del panel, y vienen puestas en la hoja «Ejemplo»: 2 y 3 veces para la deuda sobre EBITDA, 4 y 2 veces para la cobertura, 30 % y 20 % para el patrimonio sobre activo, 10 % y 5 % para el margen de EBITDA, y 2 y 3,5 años para la deuda sobre la caja que generas. Cópialas tal cual o cámbialas si tu sector trabaja con otras: son órdenes de magnitud de uso común, no umbrales oficiales de ninguna entidad.</t>
  </si>
  <si>
    <t xml:space="preserve">Escribe el tipo medio de mercado con su fecha. Si no lo tienes, el Banco de España publica cada mes el tipo de las nuevas operaciones a empresas.</t>
  </si>
  <si>
    <t xml:space="preserve">Termina con el bloque de abajo: lo que te pasa por esa entidad, las devoluciones, los descubiertos y el riesgo declarado. Ahí es donde casi todo el mundo se lleva la sorpresa.</t>
  </si>
  <si>
    <t xml:space="preserve">QUÉ TE ESTÁ DICIENDO</t>
  </si>
  <si>
    <t xml:space="preserve">Cuántos de los cinco están en verde. Con los cinco en zona cómoda la puerta se abre; no significa que la vayas a cruzar con las condiciones que quieres.</t>
  </si>
  <si>
    <t xml:space="preserve">La línea de la tesorería. Si has ganado dinero y tienes menos en el banco que en enero, ese es el dato que el analista mira antes que ningún ratio, porque las deudas se pagan con dinero y no con ratios. Llévalo explicado tú: cuánto subieron los clientes, cuánto el almacén y dónde está ese dinero.</t>
  </si>
  <si>
    <t xml:space="preserve">Lo que te cuesta de media tu dinero. Si te sale un 6 % con el mercado en el 3,8 %, esa diferencia no es el mercado: es una negociación que no has tenido nunca.</t>
  </si>
  <si>
    <t xml:space="preserve">La facturación que te pasa por esa entidad sobre el total. Si facturas 1.680.000 € y por esa cuenta pasan 200.000 €, eres cliente de otro y ellos lo saben.</t>
  </si>
  <si>
    <t xml:space="preserve">La diferencia entre la deuda que creías tener y la declarada. El modelo calcula tus ratios con la cifra real, no con la tuya.</t>
  </si>
  <si>
    <t xml:space="preserve">OJO CON ESTO</t>
  </si>
  <si>
    <t xml:space="preserve">Estar en verde en los cinco no te libra del aval personal. El aval aparece cuando el expediente tiene una zona que el analista no entiende, y la zona más habitual es una caída de caja en un año bueno. Si tu tesorería ha bajado, escribe dos folios explicando por qué antes de que te lo pregunten: con explicación, el aval pasa a la lista de cosas discutibles; sin ella, está en la de cosas evidentes. Y no metas en la deuda financiera lo que no paga intereses: si cuelas proveedores o Hacienda, tu múltiplo sale disparado y te asustas con un número que nadie más está mirando.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</si>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</sst>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9">
    <numFmt numFmtId="164" formatCode="General"/>
    <numFmt numFmtId="165" formatCode="#,##0&quot; €&quot;;[RED]\-#,##0&quot; €&quot;"/>
    <numFmt numFmtId="166" formatCode="0.0&quot; x&quot;"/>
    <numFmt numFmtId="167" formatCode="0.0;[RED]\-0.0"/>
    <numFmt numFmtId="168" formatCode="@"/>
    <numFmt numFmtId="169" formatCode="#,##0"/>
    <numFmt numFmtId="170" formatCode="0.0\ %;[RED]\-0.0\ %"/>
    <numFmt numFmtId="171" formatCode="0&quot; %&quot;"/>
    <numFmt numFmtId="172" formatCode="0.0&quot; %&quot;"/>
  </numFmts>
  <fonts count="26">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9"/>
      <color rgb="FF78808F"/>
      <name val="Calibri"/>
      <family val="0"/>
      <charset val="1"/>
    </font>
    <font>
      <b val="true"/>
      <sz val="17"/>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tru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tru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6" fontId="14" fillId="4" borderId="6"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8" fontId="14" fillId="4" borderId="6" xfId="0" applyFont="true" applyBorder="true" applyAlignment="true" applyProtection="false">
      <alignment horizontal="center" vertical="center" textRotation="0" wrapText="false" indent="0" shrinkToFit="false"/>
      <protection locked="true" hidden="false"/>
    </xf>
    <xf numFmtId="169" fontId="14" fillId="4" borderId="6" xfId="0" applyFont="true" applyBorder="true" applyAlignment="true" applyProtection="false">
      <alignment horizontal="center" vertical="center" textRotation="0" wrapText="false" indent="0" shrinkToFit="false"/>
      <protection locked="true" hidden="false"/>
    </xf>
    <xf numFmtId="170" fontId="14" fillId="4" borderId="6" xfId="0" applyFont="true" applyBorder="true" applyAlignment="true" applyProtection="false">
      <alignment horizontal="right" vertical="center" textRotation="0" wrapText="false" indent="0" shrinkToFit="false"/>
      <protection locked="true" hidden="false"/>
    </xf>
    <xf numFmtId="171" fontId="9" fillId="2" borderId="4" xfId="0" applyFont="true" applyBorder="true" applyAlignment="true" applyProtection="true">
      <alignment horizontal="right" vertical="center" textRotation="0" wrapText="false" indent="0" shrinkToFit="false"/>
      <protection locked="false" hidden="false"/>
    </xf>
    <xf numFmtId="167" fontId="14" fillId="4" borderId="6" xfId="0" applyFont="true" applyBorder="true" applyAlignment="true" applyProtection="false">
      <alignment horizontal="right" vertical="center" textRotation="0" wrapText="false" indent="0" shrinkToFit="false"/>
      <protection locked="true" hidden="false"/>
    </xf>
    <xf numFmtId="172" fontId="9" fillId="2" borderId="4" xfId="0" applyFont="true" applyBorder="true" applyAlignment="true" applyProtection="true">
      <alignment horizontal="right" vertical="center" textRotation="0" wrapText="false" indent="0" shrinkToFit="false"/>
      <protection locked="false" hidden="false"/>
    </xf>
    <xf numFmtId="169" fontId="9" fillId="2" borderId="4" xfId="0" applyFont="true" applyBorder="true" applyAlignment="true" applyProtection="true">
      <alignment horizontal="right" vertical="center" textRotation="0" wrapText="false" indent="0" shrinkToFit="false"/>
      <protection locked="fals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6" fontId="16" fillId="4" borderId="9" xfId="0" applyFont="true" applyBorder="true" applyAlignment="true" applyProtection="false">
      <alignment horizontal="center" vertical="center" textRotation="0" wrapText="false" indent="0" shrinkToFit="false"/>
      <protection locked="true" hidden="false"/>
    </xf>
    <xf numFmtId="169" fontId="16" fillId="4" borderId="10" xfId="0" applyFont="true" applyBorder="true" applyAlignment="true" applyProtection="false">
      <alignment horizontal="center" vertical="center" textRotation="0" wrapText="false" indent="0" shrinkToFit="false"/>
      <protection locked="true" hidden="false"/>
    </xf>
    <xf numFmtId="165" fontId="4" fillId="4" borderId="10" xfId="0" applyFont="true" applyBorder="true" applyAlignment="true" applyProtection="false">
      <alignment horizontal="center" vertical="center" textRotation="0" wrapText="false" indent="0" shrinkToFit="false"/>
      <protection locked="true" hidden="false"/>
    </xf>
    <xf numFmtId="164" fontId="19" fillId="5"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22" fillId="6"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4" borderId="0" xfId="0" applyFont="true" applyBorder="true" applyAlignment="true" applyProtection="false">
      <alignment horizontal="left" vertical="center" textRotation="0" wrapText="false" indent="0" shrinkToFit="false"/>
      <protection locked="true" hidden="false"/>
    </xf>
    <xf numFmtId="164" fontId="25"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panel: dónde cae cada número   ·   2 cómodo, 1 vigilar, 0 riesgo</a:t>
            </a:r>
          </a:p>
        </c:rich>
      </c:tx>
      <c:overlay val="0"/>
      <c:spPr>
        <a:noFill/>
        <a:ln w="0">
          <a:noFill/>
        </a:ln>
      </c:spPr>
    </c:title>
    <c:autoTitleDeleted val="0"/>
    <c:plotArea>
      <c:barChart>
        <c:barDir val="bar"/>
        <c:grouping val="clustered"/>
        <c:varyColors val="0"/>
        <c:ser>
          <c:idx val="0"/>
          <c:order val="0"/>
          <c:tx>
            <c:strRef>
              <c:f>Plantilla!G32</c:f>
              <c:strCache>
                <c:ptCount val="1"/>
                <c:pt idx="0">
                  <c:v>Nota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Plantilla!$B$33:$B$37</c:f>
              <c:strCache>
                <c:ptCount val="5"/>
                <c:pt idx="0">
                  <c:v>Deuda neta / EBITDA   ·   años de beneficio operativo que debes</c:v>
                </c:pt>
                <c:pt idx="1">
                  <c:v>Cobertura de intereses   ·   veces que cubres lo que pagas</c:v>
                </c:pt>
                <c:pt idx="2">
                  <c:v>Patrimonio neto / activo   ·   qué parte de la empresa es tuya   (en %)</c:v>
                </c:pt>
                <c:pt idx="3">
                  <c:v>Margen de EBITDA   ·   si el negocio da de sí o factura por facturar   (en %)</c:v>
                </c:pt>
                <c:pt idx="4">
                  <c:v>Deuda neta / caja generada   ·   años en devolverla generando</c:v>
                </c:pt>
              </c:strCache>
            </c:strRef>
          </c:cat>
          <c:val>
            <c:numRef>
              <c:f>Plantilla!$G$33:$G$37</c:f>
              <c:numCache>
                <c:formatCode>General</c:formatCode>
                <c:ptCount val="5"/>
              </c:numCache>
            </c:numRef>
          </c:val>
        </c:ser>
        <c:gapWidth val="150"/>
        <c:overlap val="0"/>
        <c:axId val="30321517"/>
        <c:axId val="41286204"/>
      </c:barChart>
      <c:catAx>
        <c:axId val="3032151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286204"/>
        <c:crosses val="autoZero"/>
        <c:auto val="1"/>
        <c:lblAlgn val="ctr"/>
        <c:lblOffset val="100"/>
        <c:noMultiLvlLbl val="0"/>
      </c:catAx>
      <c:valAx>
        <c:axId val="41286204"/>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32151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panel: dónde cae cada número   ·   2 cómodo, 1 vigilar, 0 riesgo</a:t>
            </a:r>
          </a:p>
        </c:rich>
      </c:tx>
      <c:overlay val="0"/>
      <c:spPr>
        <a:noFill/>
        <a:ln w="0">
          <a:noFill/>
        </a:ln>
      </c:spPr>
    </c:title>
    <c:autoTitleDeleted val="0"/>
    <c:plotArea>
      <c:barChart>
        <c:barDir val="bar"/>
        <c:grouping val="clustered"/>
        <c:varyColors val="0"/>
        <c:ser>
          <c:idx val="0"/>
          <c:order val="0"/>
          <c:tx>
            <c:strRef>
              <c:f>Ejemplo!G32</c:f>
              <c:strCache>
                <c:ptCount val="1"/>
                <c:pt idx="0">
                  <c:v>Nota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Ejemplo!$B$33:$B$37</c:f>
              <c:strCache>
                <c:ptCount val="5"/>
                <c:pt idx="0">
                  <c:v>Deuda neta / EBITDA   ·   años de beneficio operativo que debes</c:v>
                </c:pt>
                <c:pt idx="1">
                  <c:v>Cobertura de intereses   ·   veces que cubres lo que pagas</c:v>
                </c:pt>
                <c:pt idx="2">
                  <c:v>Patrimonio neto / activo   ·   qué parte de la empresa es tuya   (en %)</c:v>
                </c:pt>
                <c:pt idx="3">
                  <c:v>Margen de EBITDA   ·   si el negocio da de sí o factura por facturar   (en %)</c:v>
                </c:pt>
                <c:pt idx="4">
                  <c:v>Deuda neta / caja generada   ·   años en devolverla generando</c:v>
                </c:pt>
              </c:strCache>
            </c:strRef>
          </c:cat>
          <c:val>
            <c:numRef>
              <c:f>Ejemplo!$G$33:$G$37</c:f>
              <c:numCache>
                <c:formatCode>#,##0</c:formatCode>
                <c:ptCount val="5"/>
                <c:pt idx="0">
                  <c:v>2</c:v>
                </c:pt>
                <c:pt idx="1">
                  <c:v>2</c:v>
                </c:pt>
                <c:pt idx="2">
                  <c:v>2</c:v>
                </c:pt>
                <c:pt idx="3">
                  <c:v>2</c:v>
                </c:pt>
                <c:pt idx="4">
                  <c:v>2</c:v>
                </c:pt>
              </c:numCache>
            </c:numRef>
          </c:val>
        </c:ser>
        <c:gapWidth val="150"/>
        <c:overlap val="0"/>
        <c:axId val="20694160"/>
        <c:axId val="9144722"/>
      </c:barChart>
      <c:catAx>
        <c:axId val="2069416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44722"/>
        <c:crosses val="autoZero"/>
        <c:auto val="1"/>
        <c:lblAlgn val="ctr"/>
        <c:lblOffset val="100"/>
        <c:noMultiLvlLbl val="0"/>
      </c:catAx>
      <c:valAx>
        <c:axId val="9144722"/>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69416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55</xdr:row>
      <xdr:rowOff>0</xdr:rowOff>
    </xdr:from>
    <xdr:to>
      <xdr:col>6</xdr:col>
      <xdr:colOff>291960</xdr:colOff>
      <xdr:row>70</xdr:row>
      <xdr:rowOff>21960</xdr:rowOff>
    </xdr:to>
    <xdr:graphicFrame>
      <xdr:nvGraphicFramePr>
        <xdr:cNvPr id="0" name="Chart 1"/>
        <xdr:cNvGraphicFramePr/>
      </xdr:nvGraphicFramePr>
      <xdr:xfrm>
        <a:off x="154800" y="167734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55</xdr:row>
      <xdr:rowOff>0</xdr:rowOff>
    </xdr:from>
    <xdr:to>
      <xdr:col>6</xdr:col>
      <xdr:colOff>291960</xdr:colOff>
      <xdr:row>70</xdr:row>
      <xdr:rowOff>21960</xdr:rowOff>
    </xdr:to>
    <xdr:graphicFrame>
      <xdr:nvGraphicFramePr>
        <xdr:cNvPr id="1" name="Chart 1"/>
        <xdr:cNvGraphicFramePr/>
      </xdr:nvGraphicFramePr>
      <xdr:xfrm>
        <a:off x="154800" y="167734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8"/>
    <col collapsed="false" customWidth="true" hidden="false" outlineLevel="0" max="6" min="3" style="0" width="15"/>
    <col collapsed="false" customWidth="true" hidden="false" outlineLevel="0" max="7" min="7" style="0" width="10"/>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7"/>
    </row>
    <row r="10" customFormat="false" ht="18.75" hidden="false" customHeight="true" outlineLevel="0" collapsed="false">
      <c r="B10" s="6" t="s">
        <v>7</v>
      </c>
      <c r="C10" s="7"/>
    </row>
    <row r="11" customFormat="false" ht="18.75" hidden="false" customHeight="true" outlineLevel="0" collapsed="false">
      <c r="B11" s="6" t="s">
        <v>8</v>
      </c>
      <c r="C11" s="7"/>
    </row>
    <row r="12" customFormat="false" ht="18.75" hidden="false" customHeight="true" outlineLevel="0" collapsed="false">
      <c r="B12" s="6" t="s">
        <v>9</v>
      </c>
      <c r="C12" s="7"/>
    </row>
    <row r="14" customFormat="false" ht="27.75" hidden="false" customHeight="true" outlineLevel="0" collapsed="false">
      <c r="B14" s="4" t="s">
        <v>10</v>
      </c>
      <c r="C14" s="5" t="s">
        <v>4</v>
      </c>
    </row>
    <row r="15" customFormat="false" ht="18.75" hidden="false" customHeight="true" outlineLevel="0" collapsed="false">
      <c r="B15" s="6" t="s">
        <v>11</v>
      </c>
      <c r="C15" s="7"/>
    </row>
    <row r="16" customFormat="false" ht="34.5" hidden="false" customHeight="true" outlineLevel="0" collapsed="false">
      <c r="B16" s="8" t="s">
        <v>12</v>
      </c>
      <c r="C16" s="7"/>
    </row>
    <row r="17" customFormat="false" ht="18.75" hidden="false" customHeight="true" outlineLevel="0" collapsed="false">
      <c r="B17" s="6" t="s">
        <v>13</v>
      </c>
      <c r="C17" s="7"/>
    </row>
    <row r="18" customFormat="false" ht="18.75" hidden="false" customHeight="true" outlineLevel="0" collapsed="false">
      <c r="B18" s="6" t="s">
        <v>14</v>
      </c>
      <c r="C18" s="7"/>
    </row>
    <row r="19" customFormat="false" ht="34.5" hidden="false" customHeight="true" outlineLevel="0" collapsed="false">
      <c r="B19" s="8" t="s">
        <v>15</v>
      </c>
      <c r="C19" s="7"/>
    </row>
    <row r="20" customFormat="false" ht="19.5" hidden="false" customHeight="true" outlineLevel="0" collapsed="false">
      <c r="B20" s="9" t="s">
        <v>16</v>
      </c>
      <c r="C20" s="10" t="str">
        <f aca="false">IF(COUNT(C15:C19)=0,"",SUM(C15:C19))</f>
        <v/>
      </c>
    </row>
    <row r="22" customFormat="false" ht="27.75" hidden="false" customHeight="true" outlineLevel="0" collapsed="false">
      <c r="B22" s="4" t="s">
        <v>17</v>
      </c>
      <c r="C22" s="5" t="s">
        <v>4</v>
      </c>
    </row>
    <row r="23" customFormat="false" ht="18.75" hidden="false" customHeight="true" outlineLevel="0" collapsed="false">
      <c r="B23" s="6" t="s">
        <v>18</v>
      </c>
      <c r="C23" s="7"/>
    </row>
    <row r="24" customFormat="false" ht="18.75" hidden="false" customHeight="true" outlineLevel="0" collapsed="false">
      <c r="B24" s="6" t="s">
        <v>19</v>
      </c>
      <c r="C24" s="7"/>
    </row>
    <row r="25" customFormat="false" ht="18.75" hidden="false" customHeight="true" outlineLevel="0" collapsed="false">
      <c r="B25" s="6" t="s">
        <v>20</v>
      </c>
      <c r="C25" s="7"/>
    </row>
    <row r="26" customFormat="false" ht="18.75" hidden="false" customHeight="true" outlineLevel="0" collapsed="false">
      <c r="B26" s="6" t="s">
        <v>21</v>
      </c>
      <c r="C26" s="7"/>
    </row>
    <row r="27" customFormat="false" ht="34.5" hidden="false" customHeight="true" outlineLevel="0" collapsed="false">
      <c r="B27" s="11" t="s">
        <v>22</v>
      </c>
      <c r="C27" s="12" t="str">
        <f aca="false">IF(OR(C20="",C23=""),"",C20-C23)</f>
        <v/>
      </c>
    </row>
    <row r="28" customFormat="false" ht="34.5" hidden="false" customHeight="true" outlineLevel="0" collapsed="false">
      <c r="B28" s="13" t="s">
        <v>23</v>
      </c>
      <c r="C28" s="10" t="str">
        <f aca="false">IF(OR(C11="",C10=""),"",C11+C10)</f>
        <v/>
      </c>
    </row>
    <row r="29" customFormat="false" ht="34.5" hidden="false" customHeight="true" outlineLevel="0" collapsed="false">
      <c r="B29" s="13" t="s">
        <v>24</v>
      </c>
      <c r="C29" s="10" t="str">
        <f aca="false">IF(OR(C23="",C24=""),"",C23-C24)</f>
        <v/>
      </c>
    </row>
    <row r="31" customFormat="false" ht="24" hidden="false" customHeight="true" outlineLevel="0" collapsed="false">
      <c r="B31" s="14" t="s">
        <v>25</v>
      </c>
    </row>
    <row r="32" customFormat="false" ht="36" hidden="false" customHeight="true" outlineLevel="0" collapsed="false">
      <c r="B32" s="4" t="s">
        <v>26</v>
      </c>
      <c r="C32" s="5" t="s">
        <v>27</v>
      </c>
      <c r="D32" s="5" t="s">
        <v>28</v>
      </c>
      <c r="E32" s="5" t="s">
        <v>29</v>
      </c>
      <c r="F32" s="5" t="s">
        <v>30</v>
      </c>
      <c r="G32" s="5" t="s">
        <v>31</v>
      </c>
    </row>
    <row r="33" customFormat="false" ht="34.5" hidden="false" customHeight="true" outlineLevel="0" collapsed="false">
      <c r="B33" s="8" t="s">
        <v>32</v>
      </c>
      <c r="C33" s="15" t="str">
        <f aca="false">IF(OR(C27="",C9="",C9&lt;=0),"",C27/C9)</f>
        <v/>
      </c>
      <c r="D33" s="16"/>
      <c r="E33" s="16"/>
      <c r="F33" s="17" t="str">
        <f aca="false">IF(OR(C33="",D33="",E33=""),"",IF(C33&lt;=D33,"Cómodo",IF(C33&lt;=E33,"Vigilar","Riesgo")))</f>
        <v/>
      </c>
      <c r="G33" s="18" t="str">
        <f aca="false">IF(F33="","",IF(F33="Cómodo",2,IF(F33="Vigilar",1,0)))</f>
        <v/>
      </c>
    </row>
    <row r="34" customFormat="false" ht="34.5" hidden="false" customHeight="true" outlineLevel="0" collapsed="false">
      <c r="B34" s="8" t="s">
        <v>33</v>
      </c>
      <c r="C34" s="15" t="str">
        <f aca="false">IF(OR(C9="",C12="",C12&lt;=0),"",C9/C12)</f>
        <v/>
      </c>
      <c r="D34" s="16"/>
      <c r="E34" s="16"/>
      <c r="F34" s="17" t="str">
        <f aca="false">IF(OR(C34="",D34="",E34=""),"",IF(C34&gt;=D34,"Cómodo",IF(C34&gt;=E34,"Vigilar","Riesgo")))</f>
        <v/>
      </c>
      <c r="G34" s="18" t="str">
        <f aca="false">IF(F34="","",IF(F34="Cómodo",2,IF(F34="Vigilar",1,0)))</f>
        <v/>
      </c>
    </row>
    <row r="35" customFormat="false" ht="34.5" hidden="false" customHeight="true" outlineLevel="0" collapsed="false">
      <c r="B35" s="8" t="s">
        <v>34</v>
      </c>
      <c r="C35" s="19" t="str">
        <f aca="false">IF(OR(C25="",C26="",C26&lt;=0),"",C25/C26)</f>
        <v/>
      </c>
      <c r="D35" s="20"/>
      <c r="E35" s="20"/>
      <c r="F35" s="17" t="str">
        <f aca="false">IF(OR(C35="",D35="",E35=""),"",IF(C35&gt;=D35/100,"Cómodo",IF(C35&gt;=E35/100,"Vigilar","Riesgo")))</f>
        <v/>
      </c>
      <c r="G35" s="18" t="str">
        <f aca="false">IF(F35="","",IF(F35="Cómodo",2,IF(F35="Vigilar",1,0)))</f>
        <v/>
      </c>
    </row>
    <row r="36" customFormat="false" ht="34.5" hidden="false" customHeight="true" outlineLevel="0" collapsed="false">
      <c r="B36" s="8" t="s">
        <v>35</v>
      </c>
      <c r="C36" s="19" t="str">
        <f aca="false">IF(OR(C9="",C8="",C8&lt;=0),"",C9/C8)</f>
        <v/>
      </c>
      <c r="D36" s="20"/>
      <c r="E36" s="20"/>
      <c r="F36" s="17" t="str">
        <f aca="false">IF(OR(C36="",D36="",E36=""),"",IF(C36&gt;=D36/100,"Cómodo",IF(C36&gt;=E36/100,"Vigilar","Riesgo")))</f>
        <v/>
      </c>
      <c r="G36" s="18" t="str">
        <f aca="false">IF(F36="","",IF(F36="Cómodo",2,IF(F36="Vigilar",1,0)))</f>
        <v/>
      </c>
    </row>
    <row r="37" customFormat="false" ht="34.5" hidden="false" customHeight="true" outlineLevel="0" collapsed="false">
      <c r="B37" s="8" t="s">
        <v>36</v>
      </c>
      <c r="C37" s="21" t="str">
        <f aca="false">IF(OR(C27="",C28="",C28&lt;=0),"",C27/C28)</f>
        <v/>
      </c>
      <c r="D37" s="16"/>
      <c r="E37" s="16"/>
      <c r="F37" s="17" t="str">
        <f aca="false">IF(OR(C37="",D37="",E37=""),"",IF(C37&lt;=D37,"Cómodo",IF(C37&lt;=E37,"Vigilar","Riesgo")))</f>
        <v/>
      </c>
      <c r="G37" s="18" t="str">
        <f aca="false">IF(F37="","",IF(F37="Cómodo",2,IF(F37="Vigilar",1,0)))</f>
        <v/>
      </c>
    </row>
    <row r="39" customFormat="false" ht="24" hidden="false" customHeight="true" outlineLevel="0" collapsed="false">
      <c r="B39" s="14" t="s">
        <v>37</v>
      </c>
    </row>
    <row r="40" customFormat="false" ht="27.75" hidden="false" customHeight="true" outlineLevel="0" collapsed="false">
      <c r="B40" s="4" t="s">
        <v>38</v>
      </c>
      <c r="C40" s="5" t="s">
        <v>39</v>
      </c>
    </row>
    <row r="41" customFormat="false" ht="18.75" hidden="false" customHeight="true" outlineLevel="0" collapsed="false">
      <c r="B41" s="6" t="s">
        <v>40</v>
      </c>
      <c r="C41" s="19" t="str">
        <f aca="false">IF(OR(C12="",C20="",C20&lt;=0),"",C12/C20)</f>
        <v/>
      </c>
    </row>
    <row r="42" customFormat="false" ht="34.5" hidden="false" customHeight="true" outlineLevel="0" collapsed="false">
      <c r="B42" s="8" t="s">
        <v>41</v>
      </c>
      <c r="C42" s="22"/>
    </row>
    <row r="43" customFormat="false" ht="19.5" hidden="false" customHeight="true" outlineLevel="0" collapsed="false">
      <c r="B43" s="9" t="s">
        <v>42</v>
      </c>
      <c r="C43" s="10" t="str">
        <f aca="false">IF(OR(C41="",C42="",C20=""),"",(C41-C42/100)*C20)</f>
        <v/>
      </c>
    </row>
    <row r="45" customFormat="false" ht="27.75" hidden="false" customHeight="true" outlineLevel="0" collapsed="false">
      <c r="B45" s="4" t="s">
        <v>43</v>
      </c>
      <c r="C45" s="5" t="s">
        <v>27</v>
      </c>
      <c r="D45" s="5" t="s">
        <v>44</v>
      </c>
    </row>
    <row r="46" customFormat="false" ht="34.5" hidden="false" customHeight="true" outlineLevel="0" collapsed="false">
      <c r="B46" s="8" t="s">
        <v>45</v>
      </c>
      <c r="C46" s="7"/>
      <c r="D46" s="19" t="str">
        <f aca="false">IF(OR(C46="",C8="",C8&lt;=0),"",C46/C8)</f>
        <v/>
      </c>
    </row>
    <row r="47" customFormat="false" ht="34.5" hidden="false" customHeight="true" outlineLevel="0" collapsed="false">
      <c r="B47" s="8" t="s">
        <v>46</v>
      </c>
      <c r="C47" s="23"/>
    </row>
    <row r="48" customFormat="false" ht="34.5" hidden="false" customHeight="true" outlineLevel="0" collapsed="false">
      <c r="B48" s="8" t="s">
        <v>47</v>
      </c>
      <c r="C48" s="23"/>
    </row>
    <row r="49" customFormat="false" ht="18.75" hidden="false" customHeight="true" outlineLevel="0" collapsed="false">
      <c r="B49" s="6" t="s">
        <v>48</v>
      </c>
      <c r="C49" s="7"/>
    </row>
    <row r="50" customFormat="false" ht="34.5" hidden="false" customHeight="true" outlineLevel="0" collapsed="false">
      <c r="B50" s="8" t="s">
        <v>49</v>
      </c>
      <c r="C50" s="7"/>
    </row>
    <row r="51" customFormat="false" ht="19.5" hidden="false" customHeight="true" outlineLevel="0" collapsed="false">
      <c r="B51" s="9" t="s">
        <v>50</v>
      </c>
      <c r="C51" s="10" t="str">
        <f aca="false">IF(OR(C50="",C49=""),"",C50-C49)</f>
        <v/>
      </c>
    </row>
    <row r="53" customFormat="false" ht="15" hidden="false" customHeight="true" outlineLevel="0" collapsed="false">
      <c r="B53" s="24" t="s">
        <v>51</v>
      </c>
      <c r="C53" s="25" t="s">
        <v>52</v>
      </c>
      <c r="D53" s="25"/>
      <c r="E53" s="25" t="s">
        <v>53</v>
      </c>
      <c r="F53" s="25"/>
    </row>
    <row r="54" customFormat="false" ht="30" hidden="false" customHeight="true" outlineLevel="0" collapsed="false">
      <c r="B54" s="26" t="str">
        <f aca="false">IF(C33="","",C33)</f>
        <v/>
      </c>
      <c r="C54" s="27" t="str">
        <f aca="false">IF(COUNT(G33:G37)=0,"",COUNTIF(F33:F37,"Cómodo"))</f>
        <v/>
      </c>
      <c r="D54" s="27"/>
      <c r="E54" s="28" t="str">
        <f aca="false">IF(C43="","",C43)</f>
        <v/>
      </c>
      <c r="F54" s="28"/>
    </row>
  </sheetData>
  <sheetProtection sheet="true"/>
  <mergeCells count="5">
    <mergeCell ref="B4:G4"/>
    <mergeCell ref="C53:D53"/>
    <mergeCell ref="E53:F53"/>
    <mergeCell ref="C54:D54"/>
    <mergeCell ref="E54:F54"/>
  </mergeCells>
  <conditionalFormatting sqref="C29">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D46">
    <cfRule type="cellIs" priority="4" operator="greaterThanOrEqual" aboveAverage="0" equalAverage="0" bottom="0" percent="0" rank="0" text="" dxfId="0">
      <formula>0.5</formula>
    </cfRule>
    <cfRule type="cellIs" priority="5" operator="lessThan" aboveAverage="0" equalAverage="0" bottom="0" percent="0" rank="0" text="" dxfId="1">
      <formula>0.25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8"/>
    <col collapsed="false" customWidth="true" hidden="false" outlineLevel="0" max="6" min="3" style="0" width="15"/>
    <col collapsed="false" customWidth="true" hidden="false" outlineLevel="0" max="7" min="7" style="0" width="10"/>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9" t="s">
        <v>54</v>
      </c>
      <c r="C4" s="29"/>
      <c r="D4" s="29"/>
      <c r="E4" s="29"/>
      <c r="F4" s="29"/>
      <c r="G4" s="29"/>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1680000</v>
      </c>
    </row>
    <row r="9" customFormat="false" ht="34.5" hidden="false" customHeight="true" outlineLevel="0" collapsed="false">
      <c r="B9" s="8" t="s">
        <v>6</v>
      </c>
      <c r="C9" s="7" t="n">
        <v>226000</v>
      </c>
    </row>
    <row r="10" customFormat="false" ht="18.75" hidden="false" customHeight="true" outlineLevel="0" collapsed="false">
      <c r="B10" s="6" t="s">
        <v>7</v>
      </c>
      <c r="C10" s="7" t="n">
        <v>38000</v>
      </c>
    </row>
    <row r="11" customFormat="false" ht="18.75" hidden="false" customHeight="true" outlineLevel="0" collapsed="false">
      <c r="B11" s="6" t="s">
        <v>8</v>
      </c>
      <c r="C11" s="7" t="n">
        <v>130500</v>
      </c>
    </row>
    <row r="12" customFormat="false" ht="18.75" hidden="false" customHeight="true" outlineLevel="0" collapsed="false">
      <c r="B12" s="6" t="s">
        <v>9</v>
      </c>
      <c r="C12" s="7" t="n">
        <v>14000</v>
      </c>
    </row>
    <row r="14" customFormat="false" ht="27.75" hidden="false" customHeight="true" outlineLevel="0" collapsed="false">
      <c r="B14" s="4" t="s">
        <v>10</v>
      </c>
      <c r="C14" s="5" t="s">
        <v>4</v>
      </c>
    </row>
    <row r="15" customFormat="false" ht="18.75" hidden="false" customHeight="true" outlineLevel="0" collapsed="false">
      <c r="B15" s="6" t="s">
        <v>11</v>
      </c>
      <c r="C15" s="7" t="n">
        <v>118000</v>
      </c>
    </row>
    <row r="16" customFormat="false" ht="34.5" hidden="false" customHeight="true" outlineLevel="0" collapsed="false">
      <c r="B16" s="8" t="s">
        <v>12</v>
      </c>
      <c r="C16" s="7" t="n">
        <v>62000</v>
      </c>
    </row>
    <row r="17" customFormat="false" ht="18.75" hidden="false" customHeight="true" outlineLevel="0" collapsed="false">
      <c r="B17" s="6" t="s">
        <v>13</v>
      </c>
      <c r="C17" s="7" t="n">
        <v>38000</v>
      </c>
    </row>
    <row r="18" customFormat="false" ht="18.75" hidden="false" customHeight="true" outlineLevel="0" collapsed="false">
      <c r="B18" s="6" t="s">
        <v>14</v>
      </c>
      <c r="C18" s="7" t="n">
        <v>14000</v>
      </c>
    </row>
    <row r="19" customFormat="false" ht="34.5" hidden="false" customHeight="true" outlineLevel="0" collapsed="false">
      <c r="B19" s="8" t="s">
        <v>15</v>
      </c>
      <c r="C19" s="7" t="n">
        <v>0</v>
      </c>
    </row>
    <row r="20" customFormat="false" ht="19.5" hidden="false" customHeight="true" outlineLevel="0" collapsed="false">
      <c r="B20" s="9" t="s">
        <v>16</v>
      </c>
      <c r="C20" s="10" t="n">
        <f aca="false">IF(COUNT(C15:C19)=0,"",SUM(C15:C19))</f>
        <v>232000</v>
      </c>
    </row>
    <row r="22" customFormat="false" ht="27.75" hidden="false" customHeight="true" outlineLevel="0" collapsed="false">
      <c r="B22" s="4" t="s">
        <v>17</v>
      </c>
      <c r="C22" s="5" t="s">
        <v>4</v>
      </c>
    </row>
    <row r="23" customFormat="false" ht="18.75" hidden="false" customHeight="true" outlineLevel="0" collapsed="false">
      <c r="B23" s="6" t="s">
        <v>18</v>
      </c>
      <c r="C23" s="7" t="n">
        <v>58000</v>
      </c>
    </row>
    <row r="24" customFormat="false" ht="18.75" hidden="false" customHeight="true" outlineLevel="0" collapsed="false">
      <c r="B24" s="6" t="s">
        <v>19</v>
      </c>
      <c r="C24" s="7" t="n">
        <v>96000</v>
      </c>
    </row>
    <row r="25" customFormat="false" ht="18.75" hidden="false" customHeight="true" outlineLevel="0" collapsed="false">
      <c r="B25" s="6" t="s">
        <v>20</v>
      </c>
      <c r="C25" s="7" t="n">
        <v>319000</v>
      </c>
    </row>
    <row r="26" customFormat="false" ht="18.75" hidden="false" customHeight="true" outlineLevel="0" collapsed="false">
      <c r="B26" s="6" t="s">
        <v>21</v>
      </c>
      <c r="C26" s="7" t="n">
        <v>842000</v>
      </c>
    </row>
    <row r="27" customFormat="false" ht="34.5" hidden="false" customHeight="true" outlineLevel="0" collapsed="false">
      <c r="B27" s="11" t="s">
        <v>22</v>
      </c>
      <c r="C27" s="12" t="n">
        <f aca="false">IF(OR(C20="",C23=""),"",C20-C23)</f>
        <v>174000</v>
      </c>
    </row>
    <row r="28" customFormat="false" ht="34.5" hidden="false" customHeight="true" outlineLevel="0" collapsed="false">
      <c r="B28" s="13" t="s">
        <v>23</v>
      </c>
      <c r="C28" s="10" t="n">
        <f aca="false">IF(OR(C11="",C10=""),"",C11+C10)</f>
        <v>168500</v>
      </c>
    </row>
    <row r="29" customFormat="false" ht="34.5" hidden="false" customHeight="true" outlineLevel="0" collapsed="false">
      <c r="B29" s="13" t="s">
        <v>24</v>
      </c>
      <c r="C29" s="10" t="n">
        <f aca="false">IF(OR(C23="",C24=""),"",C23-C24)</f>
        <v>-38000</v>
      </c>
    </row>
    <row r="31" customFormat="false" ht="24" hidden="false" customHeight="true" outlineLevel="0" collapsed="false">
      <c r="B31" s="14" t="s">
        <v>25</v>
      </c>
    </row>
    <row r="32" customFormat="false" ht="36" hidden="false" customHeight="true" outlineLevel="0" collapsed="false">
      <c r="B32" s="4" t="s">
        <v>26</v>
      </c>
      <c r="C32" s="5" t="s">
        <v>27</v>
      </c>
      <c r="D32" s="5" t="s">
        <v>28</v>
      </c>
      <c r="E32" s="5" t="s">
        <v>29</v>
      </c>
      <c r="F32" s="5" t="s">
        <v>30</v>
      </c>
      <c r="G32" s="5" t="s">
        <v>31</v>
      </c>
    </row>
    <row r="33" customFormat="false" ht="34.5" hidden="false" customHeight="true" outlineLevel="0" collapsed="false">
      <c r="B33" s="8" t="s">
        <v>32</v>
      </c>
      <c r="C33" s="15" t="n">
        <f aca="false">IF(OR(C27="",C9="",C9&lt;=0),"",C27/C9)</f>
        <v>0.769911504424779</v>
      </c>
      <c r="D33" s="16" t="n">
        <v>2</v>
      </c>
      <c r="E33" s="16" t="n">
        <v>3</v>
      </c>
      <c r="F33" s="17" t="str">
        <f aca="false">IF(OR(C33="",D33="",E33=""),"",IF(C33&lt;=D33,"Cómodo",IF(C33&lt;=E33,"Vigilar","Riesgo")))</f>
        <v>Cómodo</v>
      </c>
      <c r="G33" s="18" t="n">
        <f aca="false">IF(F33="","",IF(F33="Cómodo",2,IF(F33="Vigilar",1,0)))</f>
        <v>2</v>
      </c>
    </row>
    <row r="34" customFormat="false" ht="34.5" hidden="false" customHeight="true" outlineLevel="0" collapsed="false">
      <c r="B34" s="8" t="s">
        <v>33</v>
      </c>
      <c r="C34" s="15" t="n">
        <f aca="false">IF(OR(C9="",C12="",C12&lt;=0),"",C9/C12)</f>
        <v>16.1428571428571</v>
      </c>
      <c r="D34" s="16" t="n">
        <v>4</v>
      </c>
      <c r="E34" s="16" t="n">
        <v>2</v>
      </c>
      <c r="F34" s="17" t="str">
        <f aca="false">IF(OR(C34="",D34="",E34=""),"",IF(C34&gt;=D34,"Cómodo",IF(C34&gt;=E34,"Vigilar","Riesgo")))</f>
        <v>Cómodo</v>
      </c>
      <c r="G34" s="18" t="n">
        <f aca="false">IF(F34="","",IF(F34="Cómodo",2,IF(F34="Vigilar",1,0)))</f>
        <v>2</v>
      </c>
    </row>
    <row r="35" customFormat="false" ht="34.5" hidden="false" customHeight="true" outlineLevel="0" collapsed="false">
      <c r="B35" s="8" t="s">
        <v>34</v>
      </c>
      <c r="C35" s="19" t="n">
        <f aca="false">IF(OR(C25="",C26="",C26&lt;=0),"",C25/C26)</f>
        <v>0.378859857482185</v>
      </c>
      <c r="D35" s="20" t="n">
        <v>30</v>
      </c>
      <c r="E35" s="20" t="n">
        <v>20</v>
      </c>
      <c r="F35" s="17" t="str">
        <f aca="false">IF(OR(C35="",D35="",E35=""),"",IF(C35&gt;=D35/100,"Cómodo",IF(C35&gt;=E35/100,"Vigilar","Riesgo")))</f>
        <v>Cómodo</v>
      </c>
      <c r="G35" s="18" t="n">
        <f aca="false">IF(F35="","",IF(F35="Cómodo",2,IF(F35="Vigilar",1,0)))</f>
        <v>2</v>
      </c>
    </row>
    <row r="36" customFormat="false" ht="34.5" hidden="false" customHeight="true" outlineLevel="0" collapsed="false">
      <c r="B36" s="8" t="s">
        <v>35</v>
      </c>
      <c r="C36" s="19" t="n">
        <f aca="false">IF(OR(C9="",C8="",C8&lt;=0),"",C9/C8)</f>
        <v>0.13452380952381</v>
      </c>
      <c r="D36" s="20" t="n">
        <v>10</v>
      </c>
      <c r="E36" s="20" t="n">
        <v>5</v>
      </c>
      <c r="F36" s="17" t="str">
        <f aca="false">IF(OR(C36="",D36="",E36=""),"",IF(C36&gt;=D36/100,"Cómodo",IF(C36&gt;=E36/100,"Vigilar","Riesgo")))</f>
        <v>Cómodo</v>
      </c>
      <c r="G36" s="18" t="n">
        <f aca="false">IF(F36="","",IF(F36="Cómodo",2,IF(F36="Vigilar",1,0)))</f>
        <v>2</v>
      </c>
    </row>
    <row r="37" customFormat="false" ht="34.5" hidden="false" customHeight="true" outlineLevel="0" collapsed="false">
      <c r="B37" s="8" t="s">
        <v>36</v>
      </c>
      <c r="C37" s="21" t="n">
        <f aca="false">IF(OR(C27="",C28="",C28&lt;=0),"",C27/C28)</f>
        <v>1.0326409495549</v>
      </c>
      <c r="D37" s="16" t="n">
        <v>2</v>
      </c>
      <c r="E37" s="16" t="n">
        <v>3.5</v>
      </c>
      <c r="F37" s="17" t="str">
        <f aca="false">IF(OR(C37="",D37="",E37=""),"",IF(C37&lt;=D37,"Cómodo",IF(C37&lt;=E37,"Vigilar","Riesgo")))</f>
        <v>Cómodo</v>
      </c>
      <c r="G37" s="18" t="n">
        <f aca="false">IF(F37="","",IF(F37="Cómodo",2,IF(F37="Vigilar",1,0)))</f>
        <v>2</v>
      </c>
    </row>
    <row r="39" customFormat="false" ht="24" hidden="false" customHeight="true" outlineLevel="0" collapsed="false">
      <c r="B39" s="14" t="s">
        <v>37</v>
      </c>
    </row>
    <row r="40" customFormat="false" ht="27.75" hidden="false" customHeight="true" outlineLevel="0" collapsed="false">
      <c r="B40" s="4" t="s">
        <v>38</v>
      </c>
      <c r="C40" s="5" t="s">
        <v>39</v>
      </c>
    </row>
    <row r="41" customFormat="false" ht="18.75" hidden="false" customHeight="true" outlineLevel="0" collapsed="false">
      <c r="B41" s="6" t="s">
        <v>40</v>
      </c>
      <c r="C41" s="19" t="n">
        <f aca="false">IF(OR(C12="",C20="",C20&lt;=0),"",C12/C20)</f>
        <v>0.0603448275862069</v>
      </c>
    </row>
    <row r="42" customFormat="false" ht="34.5" hidden="false" customHeight="true" outlineLevel="0" collapsed="false">
      <c r="B42" s="8" t="s">
        <v>41</v>
      </c>
      <c r="C42" s="22" t="n">
        <v>3.82</v>
      </c>
    </row>
    <row r="43" customFormat="false" ht="19.5" hidden="false" customHeight="true" outlineLevel="0" collapsed="false">
      <c r="B43" s="9" t="s">
        <v>42</v>
      </c>
      <c r="C43" s="10" t="n">
        <f aca="false">IF(OR(C41="",C42="",C20=""),"",(C41-C42/100)*C20)</f>
        <v>5137.6</v>
      </c>
    </row>
    <row r="45" customFormat="false" ht="27.75" hidden="false" customHeight="true" outlineLevel="0" collapsed="false">
      <c r="B45" s="4" t="s">
        <v>43</v>
      </c>
      <c r="C45" s="5" t="s">
        <v>27</v>
      </c>
      <c r="D45" s="5" t="s">
        <v>44</v>
      </c>
    </row>
    <row r="46" customFormat="false" ht="34.5" hidden="false" customHeight="true" outlineLevel="0" collapsed="false">
      <c r="B46" s="8" t="s">
        <v>45</v>
      </c>
      <c r="C46" s="7" t="n">
        <v>1010000</v>
      </c>
      <c r="D46" s="19" t="n">
        <f aca="false">IF(OR(C46="",C8="",C8&lt;=0),"",C46/C8)</f>
        <v>0.601190476190476</v>
      </c>
    </row>
    <row r="47" customFormat="false" ht="34.5" hidden="false" customHeight="true" outlineLevel="0" collapsed="false">
      <c r="B47" s="8" t="s">
        <v>46</v>
      </c>
      <c r="C47" s="23" t="n">
        <v>1</v>
      </c>
    </row>
    <row r="48" customFormat="false" ht="34.5" hidden="false" customHeight="true" outlineLevel="0" collapsed="false">
      <c r="B48" s="8" t="s">
        <v>47</v>
      </c>
      <c r="C48" s="23" t="n">
        <v>0</v>
      </c>
    </row>
    <row r="49" customFormat="false" ht="18.75" hidden="false" customHeight="true" outlineLevel="0" collapsed="false">
      <c r="B49" s="6" t="s">
        <v>48</v>
      </c>
      <c r="C49" s="7" t="n">
        <v>210000</v>
      </c>
    </row>
    <row r="50" customFormat="false" ht="34.5" hidden="false" customHeight="true" outlineLevel="0" collapsed="false">
      <c r="B50" s="8" t="s">
        <v>49</v>
      </c>
      <c r="C50" s="7" t="n">
        <v>232000</v>
      </c>
    </row>
    <row r="51" customFormat="false" ht="19.5" hidden="false" customHeight="true" outlineLevel="0" collapsed="false">
      <c r="B51" s="9" t="s">
        <v>50</v>
      </c>
      <c r="C51" s="10" t="n">
        <f aca="false">IF(OR(C50="",C49=""),"",C50-C49)</f>
        <v>22000</v>
      </c>
    </row>
    <row r="53" customFormat="false" ht="15" hidden="false" customHeight="true" outlineLevel="0" collapsed="false">
      <c r="B53" s="24" t="s">
        <v>51</v>
      </c>
      <c r="C53" s="25" t="s">
        <v>52</v>
      </c>
      <c r="D53" s="25"/>
      <c r="E53" s="25" t="s">
        <v>53</v>
      </c>
      <c r="F53" s="25"/>
    </row>
    <row r="54" customFormat="false" ht="30" hidden="false" customHeight="true" outlineLevel="0" collapsed="false">
      <c r="B54" s="26" t="n">
        <f aca="false">IF(C33="","",C33)</f>
        <v>0.769911504424779</v>
      </c>
      <c r="C54" s="27" t="n">
        <f aca="false">IF(COUNT(G33:G37)=0,"",COUNTIF(F33:F37,"Cómodo"))</f>
        <v>5</v>
      </c>
      <c r="D54" s="27"/>
      <c r="E54" s="28" t="n">
        <f aca="false">IF(C43="","",C43)</f>
        <v>5137.6</v>
      </c>
      <c r="F54" s="28"/>
    </row>
  </sheetData>
  <sheetProtection sheet="true"/>
  <mergeCells count="5">
    <mergeCell ref="B4:G4"/>
    <mergeCell ref="C53:D53"/>
    <mergeCell ref="E53:F53"/>
    <mergeCell ref="C54:D54"/>
    <mergeCell ref="E54:F54"/>
  </mergeCells>
  <conditionalFormatting sqref="C29">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D46">
    <cfRule type="cellIs" priority="4" operator="greaterThanOrEqual" aboveAverage="0" equalAverage="0" bottom="0" percent="0" rank="0" text="" dxfId="0">
      <formula>0.5</formula>
    </cfRule>
    <cfRule type="cellIs" priority="5" operator="lessThan" aboveAverage="0" equalAverage="0" bottom="0" percent="0" rank="0" text="" dxfId="1">
      <formula>0.25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0" t="s">
        <v>55</v>
      </c>
    </row>
    <row r="5" customFormat="false" ht="24" hidden="false" customHeight="true" outlineLevel="0" collapsed="false">
      <c r="B5" s="14" t="s">
        <v>56</v>
      </c>
    </row>
    <row r="6" customFormat="false" ht="75" hidden="false" customHeight="true" outlineLevel="0" collapsed="false">
      <c r="B6" s="31" t="s">
        <v>57</v>
      </c>
      <c r="C6" s="31"/>
    </row>
    <row r="8" customFormat="false" ht="24" hidden="false" customHeight="true" outlineLevel="0" collapsed="false">
      <c r="B8" s="14" t="s">
        <v>58</v>
      </c>
    </row>
    <row r="9" customFormat="false" ht="30" hidden="false" customHeight="true" outlineLevel="0" collapsed="false">
      <c r="B9" s="31" t="s">
        <v>59</v>
      </c>
      <c r="C9" s="31"/>
    </row>
    <row r="10" customFormat="false" ht="45" hidden="false" customHeight="true" outlineLevel="0" collapsed="false">
      <c r="B10" s="31" t="s">
        <v>60</v>
      </c>
      <c r="C10" s="31"/>
    </row>
    <row r="11" customFormat="false" ht="15.75" hidden="false" customHeight="true" outlineLevel="0" collapsed="false">
      <c r="B11" s="31" t="s">
        <v>61</v>
      </c>
      <c r="C11" s="31"/>
    </row>
    <row r="12" customFormat="false" ht="15.75" hidden="false" customHeight="true" outlineLevel="0" collapsed="false">
      <c r="B12" s="31" t="s">
        <v>62</v>
      </c>
      <c r="C12" s="31"/>
    </row>
    <row r="13" customFormat="false" ht="30" hidden="false" customHeight="true" outlineLevel="0" collapsed="false">
      <c r="B13" s="31" t="s">
        <v>63</v>
      </c>
      <c r="C13" s="31"/>
    </row>
    <row r="15" customFormat="false" ht="24" hidden="false" customHeight="true" outlineLevel="0" collapsed="false">
      <c r="B15" s="14" t="s">
        <v>64</v>
      </c>
    </row>
    <row r="16" customFormat="false" ht="45" hidden="false" customHeight="true" outlineLevel="0" collapsed="false">
      <c r="B16" s="31" t="s">
        <v>65</v>
      </c>
      <c r="C16" s="31"/>
    </row>
    <row r="17" customFormat="false" ht="15.75" hidden="false" customHeight="true" outlineLevel="0" collapsed="false">
      <c r="B17" s="31" t="s">
        <v>66</v>
      </c>
      <c r="C17" s="31"/>
    </row>
    <row r="18" customFormat="false" ht="75" hidden="false" customHeight="true" outlineLevel="0" collapsed="false">
      <c r="B18" s="31" t="s">
        <v>67</v>
      </c>
      <c r="C18" s="31"/>
    </row>
    <row r="19" customFormat="false" ht="30" hidden="false" customHeight="true" outlineLevel="0" collapsed="false">
      <c r="B19" s="31" t="s">
        <v>68</v>
      </c>
      <c r="C19" s="31"/>
    </row>
    <row r="20" customFormat="false" ht="30" hidden="false" customHeight="true" outlineLevel="0" collapsed="false">
      <c r="B20" s="31" t="s">
        <v>69</v>
      </c>
      <c r="C20" s="31"/>
    </row>
    <row r="22" customFormat="false" ht="24" hidden="false" customHeight="true" outlineLevel="0" collapsed="false">
      <c r="B22" s="14" t="s">
        <v>70</v>
      </c>
    </row>
    <row r="23" customFormat="false" ht="30" hidden="false" customHeight="true" outlineLevel="0" collapsed="false">
      <c r="B23" s="31" t="s">
        <v>71</v>
      </c>
      <c r="C23" s="31"/>
    </row>
    <row r="24" customFormat="false" ht="60" hidden="false" customHeight="true" outlineLevel="0" collapsed="false">
      <c r="B24" s="31" t="s">
        <v>72</v>
      </c>
      <c r="C24" s="31"/>
    </row>
    <row r="25" customFormat="false" ht="30" hidden="false" customHeight="true" outlineLevel="0" collapsed="false">
      <c r="B25" s="31" t="s">
        <v>73</v>
      </c>
      <c r="C25" s="31"/>
    </row>
    <row r="26" customFormat="false" ht="30" hidden="false" customHeight="true" outlineLevel="0" collapsed="false">
      <c r="B26" s="31" t="s">
        <v>74</v>
      </c>
      <c r="C26" s="31"/>
    </row>
    <row r="27" customFormat="false" ht="30" hidden="false" customHeight="true" outlineLevel="0" collapsed="false">
      <c r="B27" s="31" t="s">
        <v>75</v>
      </c>
      <c r="C27" s="31"/>
    </row>
    <row r="29" customFormat="false" ht="24" hidden="false" customHeight="true" outlineLevel="0" collapsed="false">
      <c r="B29" s="32" t="s">
        <v>76</v>
      </c>
    </row>
    <row r="30" customFormat="false" ht="105" hidden="false" customHeight="true" outlineLevel="0" collapsed="false">
      <c r="B30" s="33" t="s">
        <v>77</v>
      </c>
      <c r="C30" s="33"/>
    </row>
    <row r="32" customFormat="false" ht="24" hidden="false" customHeight="true" outlineLevel="0" collapsed="false">
      <c r="B32" s="14" t="s">
        <v>78</v>
      </c>
    </row>
    <row r="33" customFormat="false" ht="19.5" hidden="false" customHeight="true" outlineLevel="0" collapsed="false">
      <c r="B33" s="34" t="s">
        <v>79</v>
      </c>
      <c r="C33" s="34"/>
    </row>
    <row r="34" customFormat="false" ht="19.5" hidden="false" customHeight="true" outlineLevel="0" collapsed="false">
      <c r="B34" s="35" t="s">
        <v>80</v>
      </c>
      <c r="C34" s="35"/>
    </row>
    <row r="35" customFormat="false" ht="19.5" hidden="false" customHeight="true" outlineLevel="0" collapsed="false">
      <c r="B35" s="36" t="s">
        <v>81</v>
      </c>
      <c r="C35" s="36"/>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