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<sst xmlns="http://schemas.openxmlformats.org/spreadsheetml/2006/main" count="217" uniqueCount="114">
  <si>
    <t xml:space="preserve">Índice del dossier y resumen de una página</t>
  </si>
  <si>
    <t xml:space="preserve">Los siete bloques de la carpeta con su calendario, para saber cuál tienes y cuál está caducado, y la página uno montada: las casillas se rellenan solas desde tu balance y tu cuenta de resultados.</t>
  </si>
  <si>
    <t xml:space="preserve">   Escribes tú en las celdas azules.   ·   Lo gris lo calcula la hoja sola.   ·   Capítulo 22 · plantilla 22.1 de 44   ·   El detalle, en la hoja «Cómo se usa».</t>
  </si>
  <si>
    <t xml:space="preserve">Fecha de hoy</t>
  </si>
  <si>
    <t xml:space="preserve">Los siete bloques de la carpeta</t>
  </si>
  <si>
    <t xml:space="preserve">Quién lo produce</t>
  </si>
  <si>
    <t xml:space="preserve">Cada cuánto</t>
  </si>
  <si>
    <t xml:space="preserve">Días que
vale</t>
  </si>
  <si>
    <t xml:space="preserve">Fecha de tu
versión</t>
  </si>
  <si>
    <t xml:space="preserve">¿Lo
tienes?</t>
  </si>
  <si>
    <t xml:space="preserve">Estado</t>
  </si>
  <si>
    <t xml:space="preserve">01 · Cuentas anuales del último cierre</t>
  </si>
  <si>
    <t xml:space="preserve">Tu asesoría</t>
  </si>
  <si>
    <t xml:space="preserve">Una vez al año</t>
  </si>
  <si>
    <t xml:space="preserve">02 · Balance y resultados del año en curso</t>
  </si>
  <si>
    <t xml:space="preserve">Cada mes</t>
  </si>
  <si>
    <t xml:space="preserve">03 · Previsión de caja a trece semanas</t>
  </si>
  <si>
    <t xml:space="preserve">Tú</t>
  </si>
  <si>
    <t xml:space="preserve">Cada lunes</t>
  </si>
  <si>
    <t xml:space="preserve">04 · Posición de deuda y vencimientos</t>
  </si>
  <si>
    <t xml:space="preserve">Cada trimestre</t>
  </si>
  <si>
    <t xml:space="preserve">05 · Clientes: antigüedad y concentración</t>
  </si>
  <si>
    <t xml:space="preserve">Tú con tu asesoría</t>
  </si>
  <si>
    <t xml:space="preserve">06 · La página uno: empresa y petición</t>
  </si>
  <si>
    <t xml:space="preserve">Tú, y sólo tú</t>
  </si>
  <si>
    <t xml:space="preserve">07 · Presupuesto del año y plan de inversión</t>
  </si>
  <si>
    <t xml:space="preserve">Cómo está tu carpeta hoy</t>
  </si>
  <si>
    <t xml:space="preserve">Bloques</t>
  </si>
  <si>
    <t xml:space="preserve">Al día</t>
  </si>
  <si>
    <t xml:space="preserve">Caducados   ·   toca actualizarlos</t>
  </si>
  <si>
    <t xml:space="preserve">Sin fecha   ·   no sabes de cuándo son</t>
  </si>
  <si>
    <t xml:space="preserve">Que no tienes</t>
  </si>
  <si>
    <t xml:space="preserve">TUS CIFRAS   ·   DE AQUÍ SALE LA PÁGINA UNO</t>
  </si>
  <si>
    <t xml:space="preserve">Concepto</t>
  </si>
  <si>
    <t xml:space="preserve">Año anterior</t>
  </si>
  <si>
    <t xml:space="preserve">Último año</t>
  </si>
  <si>
    <t xml:space="preserve">Ventas</t>
  </si>
  <si>
    <t xml:space="preserve">Compras y coste directo</t>
  </si>
  <si>
    <t xml:space="preserve">Gastos de estructura</t>
  </si>
  <si>
    <t xml:space="preserve">Amortización</t>
  </si>
  <si>
    <t xml:space="preserve">Gastos financieros</t>
  </si>
  <si>
    <t xml:space="preserve">Beneficio neto</t>
  </si>
  <si>
    <t xml:space="preserve">Tesorería en el banco</t>
  </si>
  <si>
    <t xml:space="preserve">Deuda financiera total</t>
  </si>
  <si>
    <t xml:space="preserve">Patrimonio neto</t>
  </si>
  <si>
    <t xml:space="preserve">Activo total</t>
  </si>
  <si>
    <t xml:space="preserve">Clientes pendientes de cobro</t>
  </si>
  <si>
    <t xml:space="preserve">Personas en la empresa</t>
  </si>
  <si>
    <t xml:space="preserve">Días que tardas en cobrar</t>
  </si>
  <si>
    <t xml:space="preserve">Días de almacén</t>
  </si>
  <si>
    <t xml:space="preserve">Días que tardas en pagar</t>
  </si>
  <si>
    <t xml:space="preserve">Punto muerto al mes   ·   plantilla 7</t>
  </si>
  <si>
    <t xml:space="preserve">LA PÁGINA UNO, LA ÚNICA QUE SE LEE ENTERA</t>
  </si>
  <si>
    <t xml:space="preserve">Bloque de la página uno</t>
  </si>
  <si>
    <t xml:space="preserve">Lo que sale</t>
  </si>
  <si>
    <t xml:space="preserve">Qué hacemos   ·   personas en la empresa</t>
  </si>
  <si>
    <t xml:space="preserve">Cómo ha ido   ·   ventas</t>
  </si>
  <si>
    <t xml:space="preserve">Cómo ha ido   ·   beneficio neto</t>
  </si>
  <si>
    <t xml:space="preserve">Qué margen dejamos   ·   margen bruto</t>
  </si>
  <si>
    <t xml:space="preserve">Qué margen dejamos   ·   EBITDA</t>
  </si>
  <si>
    <t xml:space="preserve">Qué debemos   ·   deuda financiera neta</t>
  </si>
  <si>
    <t xml:space="preserve">De quién es la empresa   ·   patrimonio neto</t>
  </si>
  <si>
    <t xml:space="preserve">Cómo circula el dinero   ·   ciclo de caja</t>
  </si>
  <si>
    <t xml:space="preserve">Lo que no cuadra   ·   la tesorería</t>
  </si>
  <si>
    <t xml:space="preserve">Lo que no cuadra   ·   lo que se llevaron los clientes</t>
  </si>
  <si>
    <t xml:space="preserve">Cuánto aguantamos   ·   facturación media al mes</t>
  </si>
  <si>
    <t xml:space="preserve">Cuánto aguantamos   ·   punto muerto al mes</t>
  </si>
  <si>
    <t xml:space="preserve">Lo que pagas hoy por tu deuda</t>
  </si>
  <si>
    <t xml:space="preserve">QUÉ PEDIMOS, EN TRES LÍNEAS</t>
  </si>
  <si>
    <t xml:space="preserve">La petición</t>
  </si>
  <si>
    <t xml:space="preserve">Escribes tú</t>
  </si>
  <si>
    <t xml:space="preserve">Punto más bajo de tu previsión de trece semanas</t>
  </si>
  <si>
    <t xml:space="preserve">Colchón por encima   ·   escribe 25 si es el 25 %</t>
  </si>
  <si>
    <t xml:space="preserve">Cuánto pides</t>
  </si>
  <si>
    <t xml:space="preserve">Qué producto encaja con ese desfase</t>
  </si>
  <si>
    <t xml:space="preserve">De dónde sale la devolución</t>
  </si>
  <si>
    <t xml:space="preserve">BLOQUES AL DÍA</t>
  </si>
  <si>
    <t xml:space="preserve">BLOQUES QUE TE FALTAN O ESTÁN CADUCADOS</t>
  </si>
  <si>
    <t xml:space="preserve">DEUDA NETA ENTRE EBITDA</t>
  </si>
  <si>
    <t xml:space="preserve">LO QUE PIDES</t>
  </si>
  <si>
    <t xml:space="preserve">   EJEMPLO RESUELTO   ·   Los números son los del libro. Para trabajar con los tuyos, usa la hoja «Plantilla».</t>
  </si>
  <si>
    <t xml:space="preserve">Sí</t>
  </si>
  <si>
    <t xml:space="preserve">No</t>
  </si>
  <si>
    <t xml:space="preserve">Póliza de crédito</t>
  </si>
  <si>
    <t xml:space="preserve">Cobros de la obra ya certificada, en primavera</t>
  </si>
  <si>
    <t xml:space="preserve">Capítulo 22 · plantilla 22.1 de 44 · «Facturas mucho y no ganas dinero»</t>
  </si>
  <si>
    <t xml:space="preserve">PARA QUÉ SIRVE</t>
  </si>
  <si>
    <t xml:space="preserve">El dossier no es una presentación ni un plan de negocio de cuarenta páginas: es una carpeta con siete archivos, cada uno con un nombre claro y una fecha en el nombre. Seis ya existen o se montan en una tarde con lo que tu asesoría tiene en el ordenador; sólo hay uno que tienes que escribir tú, y es el que ocupa una página. Hay una diferencia enorme entre entrar en una oficina a pedir dinero y entrar a presentar una empresa que además necesita dinero. Es la misma reunión, el mismo importe y la misma persona enfrente. No es el mismo precio.</t>
  </si>
  <si>
    <t xml:space="preserve">QUÉ NECESITAS TENER A MANO</t>
  </si>
  <si>
    <t xml:space="preserve">De tu asesoría: las cuentas anuales del último cierre y el balance y la cuenta de resultados del año en curso.</t>
  </si>
  <si>
    <t xml:space="preserve">De ti: la previsión de caja a trece semanas, la tabla con todas tus operaciones vivas —préstamos, leasings, rentings con opción de compra, pólizas, descuento y avales— y el presupuesto del año.</t>
  </si>
  <si>
    <t xml:space="preserve">Del programa de facturación: el saldo de clientes por antigüedad y la concentración.</t>
  </si>
  <si>
    <t xml:space="preserve">Las cifras de la página uno: ventas y beneficio de los dos últimos años, margen bruto, estructura, deuda, tesorería, patrimonio neto, activo, días de cobro, de almacén y de pago, y tu punto muerto.</t>
  </si>
  <si>
    <t xml:space="preserve">El punto más bajo de tu previsión de trece semanas, que es de donde sale la cifra que vas a pedir.</t>
  </si>
  <si>
    <t xml:space="preserve">CÓMO SE RELLENA</t>
  </si>
  <si>
    <t xml:space="preserve">Pon la fecha de hoy y marca en el primer bloque qué documentos tienes y de qué fecha es cada uno. La columna del estado te dice cuáles están caducados.</t>
  </si>
  <si>
    <t xml:space="preserve">Rellena tus cifras. Deja en blanco las del año anterior que no tengas: sólo hacen falta en las tres líneas donde la página uno enseña dos años.</t>
  </si>
  <si>
    <t xml:space="preserve">Repasa la página uno de arriba abajo. Cada fila es un párrafo de tres líneas como mucho, y todos los números salen de las cifras que acabas de escribir.</t>
  </si>
  <si>
    <t xml:space="preserve">Escribe tú el bloque de lo que no cuadra. Es el que decide cómo se lee el resto de la carpeta, y el único que no puede escribir nadie más que tú.</t>
  </si>
  <si>
    <t xml:space="preserve">Termina con la petición: cuánto, para qué exactamente y de dónde sale la devolución. Tres frases, tres números y una razón.</t>
  </si>
  <si>
    <t xml:space="preserve">Manda un solo correo con un solo archivo, en PDF, con los nombres fechados. Ninguna hoja de cálculo con fórmulas que se puedan tocar.</t>
  </si>
  <si>
    <t xml:space="preserve">QUÉ TE ESTÁ DICIENDO</t>
  </si>
  <si>
    <t xml:space="preserve">Los bloques caducados y los que no tienes. El 06 es el que casi nadie tiene y el único que no puede hacer otro por ti.</t>
  </si>
  <si>
    <t xml:space="preserve">La deuda neta entre EBITDA. Lo van a calcular igualmente: mejor calculado por ti y puesto en la primera página.</t>
  </si>
  <si>
    <t xml:space="preserve">La autonomía financiera, que es tu patrimonio neto sobre tu activo. Que no hayas sacado el beneficio de la empresa es un argumento, no un detalle.</t>
  </si>
  <si>
    <t xml:space="preserve">El ciclo de caja: explica tu negocio mejor que la cuenta de resultados.</t>
  </si>
  <si>
    <t xml:space="preserve">Lo que pagas hoy por tu deuda, que son tus gastos financieros entre tu deuda total. Si te sale muy por encima del mercado, eso no es el mercado: es que llevas años sin negociarlo. Llega a la reunión con ese dato sabido, porque el de enfrente lo tiene.</t>
  </si>
  <si>
    <t xml:space="preserve">El margen de seguridad: contesta la pregunta que todos se hacen, que es cuánto puede caer esto.</t>
  </si>
  <si>
    <t xml:space="preserve">OJO CON ESTO</t>
  </si>
  <si>
    <t xml:space="preserve">No mandes el balance en bruto para que lo interprete el banco, porque lo va a interpretar. Un analista prudente hace siempre lo mismo con una partida de clientes sin explicar: descontar. Un 10 % de deterioro sobre 392.000 € de clientes se lleva 39.200 € del activo y otros tantos del patrimonio neto, y la autonomía financiera baja tres puntos sin que haya pasado nada en tu empresa. Ese descuento silencioso se queda en el expediente y vuelve a salir el año que viene. Y cuida el cuadre: si tu previsión de caja parte de 58.000 € y tu balance dice 61.000 €, pierdes más credibilidad con esos 3.000 € de descuadre que con todo un año regular.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</si>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</sst>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"/>
    <numFmt numFmtId="167" formatCode="@"/>
    <numFmt numFmtId="168" formatCode="#,##0&quot; €&quot;;[RED]\-#,##0&quot; €&quot;"/>
    <numFmt numFmtId="169" formatCode="0&quot; días&quot;;[RED]\-0&quot; días&quot;"/>
    <numFmt numFmtId="170" formatCode="0.0\ %;[RED]\-0.0\ %"/>
    <numFmt numFmtId="171" formatCode="0.0&quot; x&quot;"/>
    <numFmt numFmtId="172" formatCode="0&quot; %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7"/>
      <color rgb="FFC0392B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8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3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2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Cómo está tu carpeta hoy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Plantilla!C17</c:f>
              <c:strCache>
                <c:ptCount val="1"/>
                <c:pt idx="0">
                  <c:v>Bloques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Plantilla!$B$18:$B$21</c:f>
              <c:strCache>
                <c:ptCount val="4"/>
                <c:pt idx="0">
                  <c:v>Al día</c:v>
                </c:pt>
                <c:pt idx="1">
                  <c:v>Caducados   ·   toca actualizarlos</c:v>
                </c:pt>
                <c:pt idx="2">
                  <c:v>Sin fecha   ·   no sabes de cuándo son</c:v>
                </c:pt>
                <c:pt idx="3">
                  <c:v>Que no tienes</c:v>
                </c:pt>
              </c:strCache>
            </c:strRef>
          </c:cat>
          <c:val>
            <c:numRef>
              <c:f>Plantilla!$C$18:$C$21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26134016"/>
        <c:axId val="35123341"/>
      </c:barChart>
      <c:catAx>
        <c:axId val="2613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123341"/>
        <c:crosses val="autoZero"/>
        <c:auto val="1"/>
        <c:lblAlgn val="ctr"/>
        <c:lblOffset val="100"/>
        <c:noMultiLvlLbl val="0"/>
      </c:catAx>
      <c:valAx>
        <c:axId val="3512334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13401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Cómo está tu carpeta hoy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Ejemplo!C17</c:f>
              <c:strCache>
                <c:ptCount val="1"/>
                <c:pt idx="0">
                  <c:v>Bloques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Ejemplo!$B$18:$B$21</c:f>
              <c:strCache>
                <c:ptCount val="4"/>
                <c:pt idx="0">
                  <c:v>Al día</c:v>
                </c:pt>
                <c:pt idx="1">
                  <c:v>Caducados   ·   toca actualizarlos</c:v>
                </c:pt>
                <c:pt idx="2">
                  <c:v>Sin fecha   ·   no sabes de cuándo son</c:v>
                </c:pt>
                <c:pt idx="3">
                  <c:v>Que no tienes</c:v>
                </c:pt>
              </c:strCache>
            </c:strRef>
          </c:cat>
          <c:val>
            <c:numRef>
              <c:f>Ejemplo!$C$18:$C$21</c:f>
              <c:numCache>
                <c:formatCode>#,##0</c:formatCode>
                <c:ptCount val="4"/>
                <c:pt idx="0">
                  <c:v>5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gapWidth val="150"/>
        <c:overlap val="0"/>
        <c:axId val="52424233"/>
        <c:axId val="36740394"/>
      </c:barChart>
      <c:catAx>
        <c:axId val="524242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740394"/>
        <c:crosses val="autoZero"/>
        <c:auto val="1"/>
        <c:lblAlgn val="ctr"/>
        <c:lblOffset val="100"/>
        <c:noMultiLvlLbl val="0"/>
      </c:catAx>
      <c:valAx>
        <c:axId val="3674039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42423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68</xdr:row>
      <xdr:rowOff>0</xdr:rowOff>
    </xdr:from>
    <xdr:to>
      <xdr:col>7</xdr:col>
      <xdr:colOff>433080</xdr:colOff>
      <xdr:row>83</xdr:row>
      <xdr:rowOff>21960</xdr:rowOff>
    </xdr:to>
    <xdr:graphicFrame>
      <xdr:nvGraphicFramePr>
        <xdr:cNvPr id="0" name="Chart 1"/>
        <xdr:cNvGraphicFramePr/>
      </xdr:nvGraphicFramePr>
      <xdr:xfrm>
        <a:off x="154800" y="202881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68</xdr:row>
      <xdr:rowOff>0</xdr:rowOff>
    </xdr:from>
    <xdr:to>
      <xdr:col>7</xdr:col>
      <xdr:colOff>433080</xdr:colOff>
      <xdr:row>83</xdr:row>
      <xdr:rowOff>21960</xdr:rowOff>
    </xdr:to>
    <xdr:graphicFrame>
      <xdr:nvGraphicFramePr>
        <xdr:cNvPr id="1" name="Chart 1"/>
        <xdr:cNvGraphicFramePr/>
      </xdr:nvGraphicFramePr>
      <xdr:xfrm>
        <a:off x="154800" y="202881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2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9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9.75" hidden="false" customHeight="true" outlineLevel="0" collapsed="false"/>
    <row r="7" customFormat="false" ht="18.75" hidden="false" customHeight="true" outlineLevel="0" collapsed="false">
      <c r="B7" s="4" t="s">
        <v>3</v>
      </c>
      <c r="C7" s="5"/>
    </row>
    <row r="8" customFormat="false" ht="43.5" hidden="false" customHeight="true" outlineLevel="0" collapsed="false"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6" t="s">
        <v>10</v>
      </c>
    </row>
    <row r="9" customFormat="false" ht="34.5" hidden="false" customHeight="true" outlineLevel="0" collapsed="false">
      <c r="B9" s="8" t="s">
        <v>11</v>
      </c>
      <c r="C9" s="4" t="s">
        <v>12</v>
      </c>
      <c r="D9" s="8" t="s">
        <v>13</v>
      </c>
      <c r="E9" s="9"/>
      <c r="F9" s="5"/>
      <c r="G9" s="10"/>
      <c r="H9" s="11" t="str">
        <f aca="false">IF(OR(G9="",C7=""),"",IF(G9="No","No lo tienes",IF(OR(F9="",E9=""),"Te falta la fecha",IF(C7-F9&gt;E9,"Caducado","Al día"))))</f>
        <v/>
      </c>
    </row>
    <row r="10" customFormat="false" ht="34.5" hidden="false" customHeight="true" outlineLevel="0" collapsed="false">
      <c r="B10" s="8" t="s">
        <v>14</v>
      </c>
      <c r="C10" s="4" t="s">
        <v>12</v>
      </c>
      <c r="D10" s="4" t="s">
        <v>15</v>
      </c>
      <c r="E10" s="9"/>
      <c r="F10" s="5"/>
      <c r="G10" s="10"/>
      <c r="H10" s="11" t="str">
        <f aca="false">IF(OR(G10="",C7=""),"",IF(G10="No","No lo tienes",IF(OR(F10="",E10=""),"Te falta la fecha",IF(C7-F10&gt;E10,"Caducado","Al día"))))</f>
        <v/>
      </c>
    </row>
    <row r="11" customFormat="false" ht="34.5" hidden="false" customHeight="true" outlineLevel="0" collapsed="false">
      <c r="B11" s="8" t="s">
        <v>16</v>
      </c>
      <c r="C11" s="4" t="s">
        <v>17</v>
      </c>
      <c r="D11" s="4" t="s">
        <v>18</v>
      </c>
      <c r="E11" s="9"/>
      <c r="F11" s="5"/>
      <c r="G11" s="10"/>
      <c r="H11" s="11" t="str">
        <f aca="false">IF(OR(G11="",C7=""),"",IF(G11="No","No lo tienes",IF(OR(F11="",E11=""),"Te falta la fecha",IF(C7-F11&gt;E11,"Caducado","Al día"))))</f>
        <v/>
      </c>
    </row>
    <row r="12" customFormat="false" ht="34.5" hidden="false" customHeight="true" outlineLevel="0" collapsed="false">
      <c r="B12" s="8" t="s">
        <v>19</v>
      </c>
      <c r="C12" s="4" t="s">
        <v>17</v>
      </c>
      <c r="D12" s="8" t="s">
        <v>20</v>
      </c>
      <c r="E12" s="9"/>
      <c r="F12" s="5"/>
      <c r="G12" s="10"/>
      <c r="H12" s="11" t="str">
        <f aca="false">IF(OR(G12="",C7=""),"",IF(G12="No","No lo tienes",IF(OR(F12="",E12=""),"Te falta la fecha",IF(C7-F12&gt;E12,"Caducado","Al día"))))</f>
        <v/>
      </c>
    </row>
    <row r="13" customFormat="false" ht="34.5" hidden="false" customHeight="true" outlineLevel="0" collapsed="false">
      <c r="B13" s="8" t="s">
        <v>21</v>
      </c>
      <c r="C13" s="8" t="s">
        <v>22</v>
      </c>
      <c r="D13" s="4" t="s">
        <v>15</v>
      </c>
      <c r="E13" s="9"/>
      <c r="F13" s="5"/>
      <c r="G13" s="10"/>
      <c r="H13" s="11" t="str">
        <f aca="false">IF(OR(G13="",C7=""),"",IF(G13="No","No lo tienes",IF(OR(F13="",E13=""),"Te falta la fecha",IF(C7-F13&gt;E13,"Caducado","Al día"))))</f>
        <v/>
      </c>
    </row>
    <row r="14" customFormat="false" ht="34.5" hidden="false" customHeight="true" outlineLevel="0" collapsed="false">
      <c r="B14" s="8" t="s">
        <v>23</v>
      </c>
      <c r="C14" s="4" t="s">
        <v>24</v>
      </c>
      <c r="D14" s="8" t="s">
        <v>20</v>
      </c>
      <c r="E14" s="9"/>
      <c r="F14" s="5"/>
      <c r="G14" s="10"/>
      <c r="H14" s="11" t="str">
        <f aca="false">IF(OR(G14="",C7=""),"",IF(G14="No","No lo tienes",IF(OR(F14="",E14=""),"Te falta la fecha",IF(C7-F14&gt;E14,"Caducado","Al día"))))</f>
        <v/>
      </c>
    </row>
    <row r="15" customFormat="false" ht="34.5" hidden="false" customHeight="true" outlineLevel="0" collapsed="false">
      <c r="B15" s="8" t="s">
        <v>25</v>
      </c>
      <c r="C15" s="4" t="s">
        <v>17</v>
      </c>
      <c r="D15" s="8" t="s">
        <v>13</v>
      </c>
      <c r="E15" s="9"/>
      <c r="F15" s="5"/>
      <c r="G15" s="10"/>
      <c r="H15" s="11" t="str">
        <f aca="false">IF(OR(G15="",C7=""),"",IF(G15="No","No lo tienes",IF(OR(F15="",E15=""),"Te falta la fecha",IF(C7-F15&gt;E15,"Caducado","Al día"))))</f>
        <v/>
      </c>
    </row>
    <row r="17" customFormat="false" ht="27.75" hidden="false" customHeight="true" outlineLevel="0" collapsed="false">
      <c r="B17" s="6" t="s">
        <v>26</v>
      </c>
      <c r="C17" s="7" t="s">
        <v>27</v>
      </c>
    </row>
    <row r="18" customFormat="false" ht="18.75" hidden="false" customHeight="true" outlineLevel="0" collapsed="false">
      <c r="B18" s="4" t="s">
        <v>28</v>
      </c>
      <c r="C18" s="12" t="str">
        <f aca="false">IF(COUNTA(G9:G15)=0,"",COUNTIF(H9:H15,"Al día"))</f>
        <v/>
      </c>
    </row>
    <row r="19" customFormat="false" ht="34.5" hidden="false" customHeight="true" outlineLevel="0" collapsed="false">
      <c r="B19" s="8" t="s">
        <v>29</v>
      </c>
      <c r="C19" s="12" t="str">
        <f aca="false">IF(COUNTA(G9:G15)=0,"",COUNTIF(H9:H15,"Caducado"))</f>
        <v/>
      </c>
    </row>
    <row r="20" customFormat="false" ht="34.5" hidden="false" customHeight="true" outlineLevel="0" collapsed="false">
      <c r="B20" s="8" t="s">
        <v>30</v>
      </c>
      <c r="C20" s="12" t="str">
        <f aca="false">IF(COUNTA(G9:G15)=0,"",COUNTIF(H9:H15,"Te falta la fecha"))</f>
        <v/>
      </c>
    </row>
    <row r="21" customFormat="false" ht="18.75" hidden="false" customHeight="true" outlineLevel="0" collapsed="false">
      <c r="B21" s="4" t="s">
        <v>31</v>
      </c>
      <c r="C21" s="12" t="str">
        <f aca="false">IF(COUNTA(G9:G15)=0,"",COUNTIF(H9:H15,"No lo tienes"))</f>
        <v/>
      </c>
    </row>
    <row r="23" customFormat="false" ht="24" hidden="false" customHeight="true" outlineLevel="0" collapsed="false">
      <c r="B23" s="13" t="s">
        <v>32</v>
      </c>
    </row>
    <row r="24" customFormat="false" ht="30" hidden="false" customHeight="true" outlineLevel="0" collapsed="false">
      <c r="B24" s="6" t="s">
        <v>33</v>
      </c>
      <c r="C24" s="7" t="s">
        <v>34</v>
      </c>
      <c r="D24" s="7" t="s">
        <v>35</v>
      </c>
    </row>
    <row r="25" customFormat="false" ht="18.75" hidden="false" customHeight="true" outlineLevel="0" collapsed="false">
      <c r="B25" s="4" t="s">
        <v>36</v>
      </c>
      <c r="C25" s="14"/>
      <c r="D25" s="14"/>
    </row>
    <row r="26" customFormat="false" ht="18.75" hidden="false" customHeight="true" outlineLevel="0" collapsed="false">
      <c r="B26" s="4" t="s">
        <v>37</v>
      </c>
      <c r="C26" s="14"/>
      <c r="D26" s="14"/>
    </row>
    <row r="27" customFormat="false" ht="18.75" hidden="false" customHeight="true" outlineLevel="0" collapsed="false">
      <c r="B27" s="4" t="s">
        <v>38</v>
      </c>
      <c r="C27" s="14"/>
      <c r="D27" s="14"/>
    </row>
    <row r="28" customFormat="false" ht="18.75" hidden="false" customHeight="true" outlineLevel="0" collapsed="false">
      <c r="B28" s="4" t="s">
        <v>39</v>
      </c>
      <c r="C28" s="14"/>
      <c r="D28" s="14"/>
    </row>
    <row r="29" customFormat="false" ht="18.75" hidden="false" customHeight="true" outlineLevel="0" collapsed="false">
      <c r="B29" s="4" t="s">
        <v>40</v>
      </c>
      <c r="C29" s="14"/>
      <c r="D29" s="14"/>
    </row>
    <row r="30" customFormat="false" ht="18.75" hidden="false" customHeight="true" outlineLevel="0" collapsed="false">
      <c r="B30" s="4" t="s">
        <v>41</v>
      </c>
      <c r="C30" s="14"/>
      <c r="D30" s="14"/>
    </row>
    <row r="31" customFormat="false" ht="18.75" hidden="false" customHeight="true" outlineLevel="0" collapsed="false">
      <c r="B31" s="4" t="s">
        <v>42</v>
      </c>
      <c r="C31" s="14"/>
      <c r="D31" s="14"/>
    </row>
    <row r="32" customFormat="false" ht="18.75" hidden="false" customHeight="true" outlineLevel="0" collapsed="false">
      <c r="B32" s="4" t="s">
        <v>43</v>
      </c>
      <c r="C32" s="14"/>
      <c r="D32" s="14"/>
    </row>
    <row r="33" customFormat="false" ht="18.75" hidden="false" customHeight="true" outlineLevel="0" collapsed="false">
      <c r="B33" s="4" t="s">
        <v>44</v>
      </c>
      <c r="C33" s="14"/>
      <c r="D33" s="14"/>
    </row>
    <row r="34" customFormat="false" ht="18.75" hidden="false" customHeight="true" outlineLevel="0" collapsed="false">
      <c r="B34" s="4" t="s">
        <v>45</v>
      </c>
      <c r="C34" s="14"/>
      <c r="D34" s="14"/>
    </row>
    <row r="35" customFormat="false" ht="18.75" hidden="false" customHeight="true" outlineLevel="0" collapsed="false">
      <c r="B35" s="4" t="s">
        <v>46</v>
      </c>
      <c r="C35" s="14"/>
      <c r="D35" s="14"/>
    </row>
    <row r="36" customFormat="false" ht="18.75" hidden="false" customHeight="true" outlineLevel="0" collapsed="false">
      <c r="B36" s="4" t="s">
        <v>47</v>
      </c>
      <c r="C36" s="15"/>
      <c r="D36" s="15"/>
    </row>
    <row r="37" customFormat="false" ht="18.75" hidden="false" customHeight="true" outlineLevel="0" collapsed="false">
      <c r="B37" s="4" t="s">
        <v>48</v>
      </c>
      <c r="C37" s="16"/>
      <c r="D37" s="16"/>
    </row>
    <row r="38" customFormat="false" ht="18.75" hidden="false" customHeight="true" outlineLevel="0" collapsed="false">
      <c r="B38" s="4" t="s">
        <v>49</v>
      </c>
      <c r="C38" s="16"/>
      <c r="D38" s="16"/>
    </row>
    <row r="39" customFormat="false" ht="18.75" hidden="false" customHeight="true" outlineLevel="0" collapsed="false">
      <c r="B39" s="4" t="s">
        <v>50</v>
      </c>
      <c r="C39" s="16"/>
      <c r="D39" s="16"/>
    </row>
    <row r="40" customFormat="false" ht="34.5" hidden="false" customHeight="true" outlineLevel="0" collapsed="false">
      <c r="B40" s="8" t="s">
        <v>51</v>
      </c>
      <c r="C40" s="14"/>
      <c r="D40" s="14"/>
    </row>
    <row r="42" customFormat="false" ht="24" hidden="false" customHeight="true" outlineLevel="0" collapsed="false">
      <c r="B42" s="13" t="s">
        <v>52</v>
      </c>
    </row>
    <row r="43" customFormat="false" ht="31.5" hidden="false" customHeight="true" outlineLevel="0" collapsed="false">
      <c r="B43" s="6" t="s">
        <v>53</v>
      </c>
      <c r="C43" s="7" t="s">
        <v>34</v>
      </c>
      <c r="D43" s="7" t="s">
        <v>35</v>
      </c>
      <c r="E43" s="7" t="s">
        <v>54</v>
      </c>
    </row>
    <row r="44" customFormat="false" ht="18.75" hidden="false" customHeight="true" outlineLevel="0" collapsed="false">
      <c r="B44" s="4" t="s">
        <v>55</v>
      </c>
      <c r="D44" s="17" t="str">
        <f aca="false">IF(D36="","",D36)</f>
        <v/>
      </c>
    </row>
    <row r="45" customFormat="false" ht="18.75" hidden="false" customHeight="true" outlineLevel="0" collapsed="false">
      <c r="B45" s="4" t="s">
        <v>56</v>
      </c>
      <c r="C45" s="18" t="str">
        <f aca="false">IF(C25="","",C25)</f>
        <v/>
      </c>
      <c r="D45" s="18" t="str">
        <f aca="false">IF(D25="","",D25)</f>
        <v/>
      </c>
      <c r="E45" s="19" t="str">
        <f aca="false">IF(OR(C45="",D45="",C45=0),"",D45/C45-1)</f>
        <v/>
      </c>
    </row>
    <row r="46" customFormat="false" ht="34.5" hidden="false" customHeight="true" outlineLevel="0" collapsed="false">
      <c r="B46" s="8" t="s">
        <v>57</v>
      </c>
      <c r="C46" s="18" t="str">
        <f aca="false">IF(C30="","",C30)</f>
        <v/>
      </c>
      <c r="D46" s="18" t="str">
        <f aca="false">IF(D30="","",D30)</f>
        <v/>
      </c>
      <c r="E46" s="19" t="str">
        <f aca="false">IF(OR(C46="",D46="",C46=0),"",D46/C46-1)</f>
        <v/>
      </c>
    </row>
    <row r="47" customFormat="false" ht="18.75" hidden="false" customHeight="true" outlineLevel="0" collapsed="false">
      <c r="B47" s="4" t="s">
        <v>58</v>
      </c>
      <c r="D47" s="18" t="str">
        <f aca="false">IF(OR(D25="",D26=""),"",D25-D26)</f>
        <v/>
      </c>
      <c r="E47" s="19" t="str">
        <f aca="false">IF(OR(D47="",D25="",D25=0),"",D47/D25)</f>
        <v/>
      </c>
    </row>
    <row r="48" customFormat="false" ht="18.75" hidden="false" customHeight="true" outlineLevel="0" collapsed="false">
      <c r="B48" s="4" t="s">
        <v>59</v>
      </c>
      <c r="D48" s="18" t="str">
        <f aca="false">IF(OR(D47="",D27=""),"",D47-D27)</f>
        <v/>
      </c>
      <c r="E48" s="19" t="str">
        <f aca="false">IF(OR(D48="",D25="",D25=0),"",D48/D25)</f>
        <v/>
      </c>
    </row>
    <row r="49" customFormat="false" ht="19.5" hidden="false" customHeight="true" outlineLevel="0" collapsed="false">
      <c r="B49" s="20" t="s">
        <v>60</v>
      </c>
      <c r="D49" s="21" t="str">
        <f aca="false">IF(D32="","",D32-N(D31))</f>
        <v/>
      </c>
      <c r="E49" s="22" t="str">
        <f aca="false">IF(OR(D49="",D48="",D48&lt;=0),"",D49/D48)</f>
        <v/>
      </c>
    </row>
    <row r="50" customFormat="false" ht="19.5" hidden="false" customHeight="true" outlineLevel="0" collapsed="false">
      <c r="B50" s="20" t="s">
        <v>61</v>
      </c>
      <c r="D50" s="21" t="str">
        <f aca="false">IF(D33="","",D33)</f>
        <v/>
      </c>
      <c r="E50" s="23" t="str">
        <f aca="false">IF(OR(D33="",D34="",D34=0),"",D33/D34)</f>
        <v/>
      </c>
    </row>
    <row r="51" customFormat="false" ht="18.75" hidden="false" customHeight="true" outlineLevel="0" collapsed="false">
      <c r="B51" s="4" t="s">
        <v>62</v>
      </c>
      <c r="D51" s="24" t="str">
        <f aca="false">IF(OR(D37="",D38="",D39=""),"",D37+D38-D39)</f>
        <v/>
      </c>
    </row>
    <row r="52" customFormat="false" ht="34.5" hidden="false" customHeight="true" outlineLevel="0" collapsed="false">
      <c r="B52" s="8" t="s">
        <v>63</v>
      </c>
      <c r="C52" s="18" t="str">
        <f aca="false">IF(C31="","",C31)</f>
        <v/>
      </c>
      <c r="D52" s="18" t="str">
        <f aca="false">IF(D31="","",D31)</f>
        <v/>
      </c>
      <c r="E52" s="18" t="str">
        <f aca="false">IF(OR(C52="",D52=""),"",D52-C52)</f>
        <v/>
      </c>
    </row>
    <row r="53" customFormat="false" ht="34.5" hidden="false" customHeight="true" outlineLevel="0" collapsed="false">
      <c r="B53" s="8" t="s">
        <v>64</v>
      </c>
      <c r="C53" s="18" t="str">
        <f aca="false">IF(C35="","",C35)</f>
        <v/>
      </c>
      <c r="D53" s="18" t="str">
        <f aca="false">IF(D35="","",D35)</f>
        <v/>
      </c>
      <c r="E53" s="18" t="str">
        <f aca="false">IF(OR(C53="",D53=""),"",D53-C53)</f>
        <v/>
      </c>
    </row>
    <row r="54" customFormat="false" ht="34.5" hidden="false" customHeight="true" outlineLevel="0" collapsed="false">
      <c r="B54" s="8" t="s">
        <v>65</v>
      </c>
      <c r="D54" s="18" t="str">
        <f aca="false">IF(D25="","",D25/12)</f>
        <v/>
      </c>
    </row>
    <row r="55" customFormat="false" ht="19.5" hidden="false" customHeight="true" outlineLevel="0" collapsed="false">
      <c r="B55" s="20" t="s">
        <v>66</v>
      </c>
      <c r="D55" s="21" t="str">
        <f aca="false">IF(D40="","",D40)</f>
        <v/>
      </c>
      <c r="E55" s="23" t="str">
        <f aca="false">IF(OR(D54="",D55="",D54=0),"",(D54-D55)/D54)</f>
        <v/>
      </c>
    </row>
    <row r="56" customFormat="false" ht="19.5" hidden="false" customHeight="true" outlineLevel="0" collapsed="false">
      <c r="B56" s="20" t="s">
        <v>67</v>
      </c>
      <c r="E56" s="23" t="str">
        <f aca="false">IF(OR(D29="",D32="",D32=0),"",D29/D32)</f>
        <v/>
      </c>
    </row>
    <row r="58" customFormat="false" ht="24" hidden="false" customHeight="true" outlineLevel="0" collapsed="false">
      <c r="B58" s="13" t="s">
        <v>68</v>
      </c>
    </row>
    <row r="59" customFormat="false" ht="30" hidden="false" customHeight="true" outlineLevel="0" collapsed="false">
      <c r="B59" s="6" t="s">
        <v>69</v>
      </c>
      <c r="C59" s="7" t="s">
        <v>70</v>
      </c>
      <c r="D59" s="7" t="s">
        <v>54</v>
      </c>
    </row>
    <row r="60" customFormat="false" ht="34.5" hidden="false" customHeight="true" outlineLevel="0" collapsed="false">
      <c r="B60" s="8" t="s">
        <v>71</v>
      </c>
      <c r="C60" s="14"/>
    </row>
    <row r="61" customFormat="false" ht="34.5" hidden="false" customHeight="true" outlineLevel="0" collapsed="false">
      <c r="B61" s="8" t="s">
        <v>72</v>
      </c>
      <c r="C61" s="25"/>
    </row>
    <row r="62" customFormat="false" ht="19.5" hidden="false" customHeight="true" outlineLevel="0" collapsed="false">
      <c r="B62" s="26" t="s">
        <v>73</v>
      </c>
      <c r="D62" s="27" t="str">
        <f aca="false">IF(OR(C60="",C61=""),"",C60*(1+C61/100))</f>
        <v/>
      </c>
    </row>
    <row r="63" customFormat="false" ht="34.5" hidden="false" customHeight="true" outlineLevel="0" collapsed="false">
      <c r="B63" s="8" t="s">
        <v>74</v>
      </c>
      <c r="C63" s="28"/>
    </row>
    <row r="64" customFormat="false" ht="18.75" hidden="false" customHeight="true" outlineLevel="0" collapsed="false">
      <c r="B64" s="4" t="s">
        <v>75</v>
      </c>
      <c r="C64" s="28"/>
    </row>
    <row r="66" customFormat="false" ht="15" hidden="false" customHeight="true" outlineLevel="0" collapsed="false">
      <c r="B66" s="29" t="s">
        <v>76</v>
      </c>
      <c r="C66" s="30" t="s">
        <v>77</v>
      </c>
      <c r="D66" s="30"/>
      <c r="E66" s="30" t="s">
        <v>78</v>
      </c>
      <c r="F66" s="30"/>
      <c r="G66" s="30" t="s">
        <v>79</v>
      </c>
      <c r="H66" s="30"/>
    </row>
    <row r="67" customFormat="false" ht="30" hidden="false" customHeight="true" outlineLevel="0" collapsed="false">
      <c r="B67" s="31" t="str">
        <f aca="false">IF(C18="","",C18)</f>
        <v/>
      </c>
      <c r="C67" s="32" t="str">
        <f aca="false">IF(C18="","",N(C19)+N(C20)+N(C21))</f>
        <v/>
      </c>
      <c r="D67" s="32"/>
      <c r="E67" s="33" t="str">
        <f aca="false">IF(E49="","",E49)</f>
        <v/>
      </c>
      <c r="F67" s="33"/>
      <c r="G67" s="34" t="str">
        <f aca="false">IF(D62="","",D62)</f>
        <v/>
      </c>
      <c r="H67" s="34"/>
    </row>
  </sheetData>
  <sheetProtection sheet="true"/>
  <mergeCells count="7">
    <mergeCell ref="B4:H4"/>
    <mergeCell ref="C66:D66"/>
    <mergeCell ref="E66:F66"/>
    <mergeCell ref="G66:H66"/>
    <mergeCell ref="C67:D67"/>
    <mergeCell ref="E67:F67"/>
    <mergeCell ref="G67:H67"/>
  </mergeCells>
  <conditionalFormatting sqref="E49">
    <cfRule type="cellIs" priority="2" operator="lessThan" aboveAverage="0" equalAverage="0" bottom="0" percent="0" rank="0" text="" dxfId="0">
      <formula>0</formula>
    </cfRule>
  </conditionalFormatting>
  <conditionalFormatting sqref="E50">
    <cfRule type="cellIs" priority="3" operator="greaterThanOrEqual" aboveAverage="0" equalAverage="0" bottom="0" percent="0" rank="0" text="" dxfId="1">
      <formula>0.35</formula>
    </cfRule>
    <cfRule type="cellIs" priority="4" operator="lessThan" aboveAverage="0" equalAverage="0" bottom="0" percent="0" rank="0" text="" dxfId="0">
      <formula>0.2</formula>
    </cfRule>
  </conditionalFormatting>
  <conditionalFormatting sqref="E52">
    <cfRule type="cellIs" priority="5" operator="lessThan" aboveAverage="0" equalAverage="0" bottom="0" percent="0" rank="0" text="" dxfId="0">
      <formula>0</formula>
    </cfRule>
  </conditionalFormatting>
  <conditionalFormatting sqref="E55">
    <cfRule type="cellIs" priority="6" operator="greaterThanOrEqual" aboveAverage="0" equalAverage="0" bottom="0" percent="0" rank="0" text="" dxfId="1">
      <formula>0.25</formula>
    </cfRule>
    <cfRule type="cellIs" priority="7" operator="lessThan" aboveAverage="0" equalAverage="0" bottom="0" percent="0" rank="0" text="" dxfId="0">
      <formula>0.1</formula>
    </cfRule>
  </conditionalFormatting>
  <dataValidations count="8">
    <dataValidation allowBlank="true" error="Elige un valor de la lista." errorStyle="stop" errorTitle="Valor no válido" operator="between" prompt="Sí o No" promptTitle="Qué escribir aquí" showDropDown="false" showErrorMessage="false" showInputMessage="true" sqref="G9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0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1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2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3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4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5" type="list">
      <formula1>"Sí,No"</formula1>
      <formula2>0</formula2>
    </dataValidation>
    <dataValidation allowBlank="true" error="Elige un valor de la lista." errorStyle="stop" errorTitle="Valor no válido" operator="between" prompt="Si el desfase se cierra solo en unos meses, es póliza." promptTitle="Qué escribir aquí" showDropDown="false" showErrorMessage="false" showInputMessage="true" sqref="C63" type="list">
      <formula1>"Póliza de crédito,Préstamo,Leasing,Descuento de facturas,Aval"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2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9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5" t="s">
        <v>80</v>
      </c>
      <c r="C4" s="35"/>
      <c r="D4" s="35"/>
      <c r="E4" s="35"/>
      <c r="F4" s="35"/>
      <c r="G4" s="35"/>
      <c r="H4" s="35"/>
    </row>
    <row r="5" customFormat="false" ht="9.75" hidden="false" customHeight="true" outlineLevel="0" collapsed="false"/>
    <row r="7" customFormat="false" ht="18.75" hidden="false" customHeight="true" outlineLevel="0" collapsed="false">
      <c r="B7" s="4" t="s">
        <v>3</v>
      </c>
      <c r="C7" s="5" t="n">
        <v>46097</v>
      </c>
    </row>
    <row r="8" customFormat="false" ht="43.5" hidden="false" customHeight="true" outlineLevel="0" collapsed="false"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6" t="s">
        <v>10</v>
      </c>
    </row>
    <row r="9" customFormat="false" ht="34.5" hidden="false" customHeight="true" outlineLevel="0" collapsed="false">
      <c r="B9" s="8" t="s">
        <v>11</v>
      </c>
      <c r="C9" s="4" t="s">
        <v>12</v>
      </c>
      <c r="D9" s="8" t="s">
        <v>13</v>
      </c>
      <c r="E9" s="9" t="n">
        <v>365</v>
      </c>
      <c r="F9" s="5" t="n">
        <v>46063</v>
      </c>
      <c r="G9" s="10" t="s">
        <v>81</v>
      </c>
      <c r="H9" s="11" t="str">
        <f aca="false">IF(OR(G9="",C7=""),"",IF(G9="No","No lo tienes",IF(OR(F9="",E9=""),"Te falta la fecha",IF(C7-F9&gt;E9,"Caducado","Al día"))))</f>
        <v>Al día</v>
      </c>
    </row>
    <row r="10" customFormat="false" ht="34.5" hidden="false" customHeight="true" outlineLevel="0" collapsed="false">
      <c r="B10" s="8" t="s">
        <v>14</v>
      </c>
      <c r="C10" s="4" t="s">
        <v>12</v>
      </c>
      <c r="D10" s="4" t="s">
        <v>15</v>
      </c>
      <c r="E10" s="9" t="n">
        <v>30</v>
      </c>
      <c r="F10" s="5" t="n">
        <v>46093</v>
      </c>
      <c r="G10" s="10" t="s">
        <v>81</v>
      </c>
      <c r="H10" s="11" t="str">
        <f aca="false">IF(OR(G10="",C7=""),"",IF(G10="No","No lo tienes",IF(OR(F10="",E10=""),"Te falta la fecha",IF(C7-F10&gt;E10,"Caducado","Al día"))))</f>
        <v>Al día</v>
      </c>
    </row>
    <row r="11" customFormat="false" ht="34.5" hidden="false" customHeight="true" outlineLevel="0" collapsed="false">
      <c r="B11" s="8" t="s">
        <v>16</v>
      </c>
      <c r="C11" s="4" t="s">
        <v>17</v>
      </c>
      <c r="D11" s="4" t="s">
        <v>18</v>
      </c>
      <c r="E11" s="9" t="n">
        <v>7</v>
      </c>
      <c r="F11" s="5" t="n">
        <v>46097</v>
      </c>
      <c r="G11" s="10" t="s">
        <v>81</v>
      </c>
      <c r="H11" s="11" t="str">
        <f aca="false">IF(OR(G11="",C7=""),"",IF(G11="No","No lo tienes",IF(OR(F11="",E11=""),"Te falta la fecha",IF(C7-F11&gt;E11,"Caducado","Al día"))))</f>
        <v>Al día</v>
      </c>
    </row>
    <row r="12" customFormat="false" ht="34.5" hidden="false" customHeight="true" outlineLevel="0" collapsed="false">
      <c r="B12" s="8" t="s">
        <v>19</v>
      </c>
      <c r="C12" s="4" t="s">
        <v>17</v>
      </c>
      <c r="D12" s="8" t="s">
        <v>20</v>
      </c>
      <c r="E12" s="9" t="n">
        <v>90</v>
      </c>
      <c r="F12" s="5" t="n">
        <v>45930</v>
      </c>
      <c r="G12" s="10" t="s">
        <v>81</v>
      </c>
      <c r="H12" s="11" t="str">
        <f aca="false">IF(OR(G12="",C7=""),"",IF(G12="No","No lo tienes",IF(OR(F12="",E12=""),"Te falta la fecha",IF(C7-F12&gt;E12,"Caducado","Al día"))))</f>
        <v>Caducado</v>
      </c>
    </row>
    <row r="13" customFormat="false" ht="34.5" hidden="false" customHeight="true" outlineLevel="0" collapsed="false">
      <c r="B13" s="8" t="s">
        <v>21</v>
      </c>
      <c r="C13" s="8" t="s">
        <v>22</v>
      </c>
      <c r="D13" s="4" t="s">
        <v>15</v>
      </c>
      <c r="E13" s="9" t="n">
        <v>30</v>
      </c>
      <c r="F13" s="5" t="n">
        <v>46086</v>
      </c>
      <c r="G13" s="10" t="s">
        <v>81</v>
      </c>
      <c r="H13" s="11" t="str">
        <f aca="false">IF(OR(G13="",C7=""),"",IF(G13="No","No lo tienes",IF(OR(F13="",E13=""),"Te falta la fecha",IF(C7-F13&gt;E13,"Caducado","Al día"))))</f>
        <v>Al día</v>
      </c>
    </row>
    <row r="14" customFormat="false" ht="34.5" hidden="false" customHeight="true" outlineLevel="0" collapsed="false">
      <c r="B14" s="8" t="s">
        <v>23</v>
      </c>
      <c r="C14" s="4" t="s">
        <v>24</v>
      </c>
      <c r="D14" s="8" t="s">
        <v>20</v>
      </c>
      <c r="E14" s="9" t="n">
        <v>90</v>
      </c>
      <c r="F14" s="5"/>
      <c r="G14" s="10" t="s">
        <v>82</v>
      </c>
      <c r="H14" s="11" t="str">
        <f aca="false">IF(OR(G14="",C7=""),"",IF(G14="No","No lo tienes",IF(OR(F14="",E14=""),"Te falta la fecha",IF(C7-F14&gt;E14,"Caducado","Al día"))))</f>
        <v>No lo tienes</v>
      </c>
    </row>
    <row r="15" customFormat="false" ht="34.5" hidden="false" customHeight="true" outlineLevel="0" collapsed="false">
      <c r="B15" s="8" t="s">
        <v>25</v>
      </c>
      <c r="C15" s="4" t="s">
        <v>17</v>
      </c>
      <c r="D15" s="8" t="s">
        <v>13</v>
      </c>
      <c r="E15" s="9" t="n">
        <v>365</v>
      </c>
      <c r="F15" s="5" t="n">
        <v>46037</v>
      </c>
      <c r="G15" s="10" t="s">
        <v>81</v>
      </c>
      <c r="H15" s="11" t="str">
        <f aca="false">IF(OR(G15="",C7=""),"",IF(G15="No","No lo tienes",IF(OR(F15="",E15=""),"Te falta la fecha",IF(C7-F15&gt;E15,"Caducado","Al día"))))</f>
        <v>Al día</v>
      </c>
    </row>
    <row r="17" customFormat="false" ht="27.75" hidden="false" customHeight="true" outlineLevel="0" collapsed="false">
      <c r="B17" s="6" t="s">
        <v>26</v>
      </c>
      <c r="C17" s="7" t="s">
        <v>27</v>
      </c>
    </row>
    <row r="18" customFormat="false" ht="18.75" hidden="false" customHeight="true" outlineLevel="0" collapsed="false">
      <c r="B18" s="4" t="s">
        <v>28</v>
      </c>
      <c r="C18" s="12" t="n">
        <f aca="false">IF(COUNTA(G9:G15)=0,"",COUNTIF(H9:H15,"Al día"))</f>
        <v>5</v>
      </c>
    </row>
    <row r="19" customFormat="false" ht="34.5" hidden="false" customHeight="true" outlineLevel="0" collapsed="false">
      <c r="B19" s="8" t="s">
        <v>29</v>
      </c>
      <c r="C19" s="12" t="n">
        <f aca="false">IF(COUNTA(G9:G15)=0,"",COUNTIF(H9:H15,"Caducado"))</f>
        <v>1</v>
      </c>
    </row>
    <row r="20" customFormat="false" ht="34.5" hidden="false" customHeight="true" outlineLevel="0" collapsed="false">
      <c r="B20" s="8" t="s">
        <v>30</v>
      </c>
      <c r="C20" s="12" t="n">
        <f aca="false">IF(COUNTA(G9:G15)=0,"",COUNTIF(H9:H15,"Te falta la fecha"))</f>
        <v>0</v>
      </c>
    </row>
    <row r="21" customFormat="false" ht="18.75" hidden="false" customHeight="true" outlineLevel="0" collapsed="false">
      <c r="B21" s="4" t="s">
        <v>31</v>
      </c>
      <c r="C21" s="12" t="n">
        <f aca="false">IF(COUNTA(G9:G15)=0,"",COUNTIF(H9:H15,"No lo tienes"))</f>
        <v>1</v>
      </c>
    </row>
    <row r="23" customFormat="false" ht="24" hidden="false" customHeight="true" outlineLevel="0" collapsed="false">
      <c r="B23" s="13" t="s">
        <v>32</v>
      </c>
    </row>
    <row r="24" customFormat="false" ht="30" hidden="false" customHeight="true" outlineLevel="0" collapsed="false">
      <c r="B24" s="6" t="s">
        <v>33</v>
      </c>
      <c r="C24" s="7" t="s">
        <v>34</v>
      </c>
      <c r="D24" s="7" t="s">
        <v>35</v>
      </c>
    </row>
    <row r="25" customFormat="false" ht="18.75" hidden="false" customHeight="true" outlineLevel="0" collapsed="false">
      <c r="B25" s="4" t="s">
        <v>36</v>
      </c>
      <c r="C25" s="14" t="n">
        <v>1310000</v>
      </c>
      <c r="D25" s="14" t="n">
        <v>1680000</v>
      </c>
    </row>
    <row r="26" customFormat="false" ht="18.75" hidden="false" customHeight="true" outlineLevel="0" collapsed="false">
      <c r="B26" s="4" t="s">
        <v>37</v>
      </c>
      <c r="C26" s="14"/>
      <c r="D26" s="14" t="n">
        <v>924000</v>
      </c>
    </row>
    <row r="27" customFormat="false" ht="18.75" hidden="false" customHeight="true" outlineLevel="0" collapsed="false">
      <c r="B27" s="4" t="s">
        <v>38</v>
      </c>
      <c r="C27" s="14"/>
      <c r="D27" s="14" t="n">
        <v>530000</v>
      </c>
    </row>
    <row r="28" customFormat="false" ht="18.75" hidden="false" customHeight="true" outlineLevel="0" collapsed="false">
      <c r="B28" s="4" t="s">
        <v>39</v>
      </c>
      <c r="C28" s="14"/>
      <c r="D28" s="14" t="n">
        <v>38000</v>
      </c>
    </row>
    <row r="29" customFormat="false" ht="18.75" hidden="false" customHeight="true" outlineLevel="0" collapsed="false">
      <c r="B29" s="4" t="s">
        <v>40</v>
      </c>
      <c r="C29" s="14"/>
      <c r="D29" s="14" t="n">
        <v>14000</v>
      </c>
    </row>
    <row r="30" customFormat="false" ht="18.75" hidden="false" customHeight="true" outlineLevel="0" collapsed="false">
      <c r="B30" s="4" t="s">
        <v>41</v>
      </c>
      <c r="C30" s="14" t="n">
        <v>69000</v>
      </c>
      <c r="D30" s="14" t="n">
        <v>130500</v>
      </c>
    </row>
    <row r="31" customFormat="false" ht="18.75" hidden="false" customHeight="true" outlineLevel="0" collapsed="false">
      <c r="B31" s="4" t="s">
        <v>42</v>
      </c>
      <c r="C31" s="14" t="n">
        <v>96000</v>
      </c>
      <c r="D31" s="14" t="n">
        <v>58000</v>
      </c>
    </row>
    <row r="32" customFormat="false" ht="18.75" hidden="false" customHeight="true" outlineLevel="0" collapsed="false">
      <c r="B32" s="4" t="s">
        <v>43</v>
      </c>
      <c r="C32" s="14"/>
      <c r="D32" s="14" t="n">
        <v>232000</v>
      </c>
    </row>
    <row r="33" customFormat="false" ht="18.75" hidden="false" customHeight="true" outlineLevel="0" collapsed="false">
      <c r="B33" s="4" t="s">
        <v>44</v>
      </c>
      <c r="C33" s="14"/>
      <c r="D33" s="14" t="n">
        <v>319000</v>
      </c>
    </row>
    <row r="34" customFormat="false" ht="18.75" hidden="false" customHeight="true" outlineLevel="0" collapsed="false">
      <c r="B34" s="4" t="s">
        <v>45</v>
      </c>
      <c r="C34" s="14"/>
      <c r="D34" s="14" t="n">
        <v>842000</v>
      </c>
    </row>
    <row r="35" customFormat="false" ht="18.75" hidden="false" customHeight="true" outlineLevel="0" collapsed="false">
      <c r="B35" s="4" t="s">
        <v>46</v>
      </c>
      <c r="C35" s="14" t="n">
        <v>305000</v>
      </c>
      <c r="D35" s="14" t="n">
        <v>392000</v>
      </c>
    </row>
    <row r="36" customFormat="false" ht="18.75" hidden="false" customHeight="true" outlineLevel="0" collapsed="false">
      <c r="B36" s="4" t="s">
        <v>47</v>
      </c>
      <c r="C36" s="15"/>
      <c r="D36" s="15" t="n">
        <v>14</v>
      </c>
    </row>
    <row r="37" customFormat="false" ht="18.75" hidden="false" customHeight="true" outlineLevel="0" collapsed="false">
      <c r="B37" s="4" t="s">
        <v>48</v>
      </c>
      <c r="C37" s="16"/>
      <c r="D37" s="16" t="n">
        <v>85</v>
      </c>
    </row>
    <row r="38" customFormat="false" ht="18.75" hidden="false" customHeight="true" outlineLevel="0" collapsed="false">
      <c r="B38" s="4" t="s">
        <v>49</v>
      </c>
      <c r="C38" s="16"/>
      <c r="D38" s="16" t="n">
        <v>38</v>
      </c>
    </row>
    <row r="39" customFormat="false" ht="18.75" hidden="false" customHeight="true" outlineLevel="0" collapsed="false">
      <c r="B39" s="4" t="s">
        <v>50</v>
      </c>
      <c r="C39" s="16"/>
      <c r="D39" s="16" t="n">
        <v>95</v>
      </c>
    </row>
    <row r="40" customFormat="false" ht="34.5" hidden="false" customHeight="true" outlineLevel="0" collapsed="false">
      <c r="B40" s="8" t="s">
        <v>51</v>
      </c>
      <c r="C40" s="14"/>
      <c r="D40" s="14" t="n">
        <v>105185</v>
      </c>
    </row>
    <row r="42" customFormat="false" ht="24" hidden="false" customHeight="true" outlineLevel="0" collapsed="false">
      <c r="B42" s="13" t="s">
        <v>52</v>
      </c>
    </row>
    <row r="43" customFormat="false" ht="31.5" hidden="false" customHeight="true" outlineLevel="0" collapsed="false">
      <c r="B43" s="6" t="s">
        <v>53</v>
      </c>
      <c r="C43" s="7" t="s">
        <v>34</v>
      </c>
      <c r="D43" s="7" t="s">
        <v>35</v>
      </c>
      <c r="E43" s="7" t="s">
        <v>54</v>
      </c>
    </row>
    <row r="44" customFormat="false" ht="18.75" hidden="false" customHeight="true" outlineLevel="0" collapsed="false">
      <c r="B44" s="4" t="s">
        <v>55</v>
      </c>
      <c r="D44" s="17" t="n">
        <f aca="false">IF(D36="","",D36)</f>
        <v>14</v>
      </c>
    </row>
    <row r="45" customFormat="false" ht="18.75" hidden="false" customHeight="true" outlineLevel="0" collapsed="false">
      <c r="B45" s="4" t="s">
        <v>56</v>
      </c>
      <c r="C45" s="18" t="n">
        <f aca="false">IF(C25="","",C25)</f>
        <v>1310000</v>
      </c>
      <c r="D45" s="18" t="n">
        <f aca="false">IF(D25="","",D25)</f>
        <v>1680000</v>
      </c>
      <c r="E45" s="19" t="n">
        <f aca="false">IF(OR(C45="",D45="",C45=0),"",D45/C45-1)</f>
        <v>0.282442748091603</v>
      </c>
    </row>
    <row r="46" customFormat="false" ht="34.5" hidden="false" customHeight="true" outlineLevel="0" collapsed="false">
      <c r="B46" s="8" t="s">
        <v>57</v>
      </c>
      <c r="C46" s="18" t="n">
        <f aca="false">IF(C30="","",C30)</f>
        <v>69000</v>
      </c>
      <c r="D46" s="18" t="n">
        <f aca="false">IF(D30="","",D30)</f>
        <v>130500</v>
      </c>
      <c r="E46" s="19" t="n">
        <f aca="false">IF(OR(C46="",D46="",C46=0),"",D46/C46-1)</f>
        <v>0.891304347826087</v>
      </c>
    </row>
    <row r="47" customFormat="false" ht="18.75" hidden="false" customHeight="true" outlineLevel="0" collapsed="false">
      <c r="B47" s="4" t="s">
        <v>58</v>
      </c>
      <c r="D47" s="18" t="n">
        <f aca="false">IF(OR(D25="",D26=""),"",D25-D26)</f>
        <v>756000</v>
      </c>
      <c r="E47" s="19" t="n">
        <f aca="false">IF(OR(D47="",D25="",D25=0),"",D47/D25)</f>
        <v>0.45</v>
      </c>
    </row>
    <row r="48" customFormat="false" ht="18.75" hidden="false" customHeight="true" outlineLevel="0" collapsed="false">
      <c r="B48" s="4" t="s">
        <v>59</v>
      </c>
      <c r="D48" s="18" t="n">
        <f aca="false">IF(OR(D47="",D27=""),"",D47-D27)</f>
        <v>226000</v>
      </c>
      <c r="E48" s="19" t="n">
        <f aca="false">IF(OR(D48="",D25="",D25=0),"",D48/D25)</f>
        <v>0.13452380952381</v>
      </c>
    </row>
    <row r="49" customFormat="false" ht="19.5" hidden="false" customHeight="true" outlineLevel="0" collapsed="false">
      <c r="B49" s="20" t="s">
        <v>60</v>
      </c>
      <c r="D49" s="21" t="n">
        <f aca="false">IF(D32="","",D32-N(D31))</f>
        <v>174000</v>
      </c>
      <c r="E49" s="22" t="n">
        <f aca="false">IF(OR(D49="",D48="",D48&lt;=0),"",D49/D48)</f>
        <v>0.769911504424779</v>
      </c>
    </row>
    <row r="50" customFormat="false" ht="19.5" hidden="false" customHeight="true" outlineLevel="0" collapsed="false">
      <c r="B50" s="20" t="s">
        <v>61</v>
      </c>
      <c r="D50" s="21" t="n">
        <f aca="false">IF(D33="","",D33)</f>
        <v>319000</v>
      </c>
      <c r="E50" s="23" t="n">
        <f aca="false">IF(OR(D33="",D34="",D34=0),"",D33/D34)</f>
        <v>0.378859857482185</v>
      </c>
    </row>
    <row r="51" customFormat="false" ht="18.75" hidden="false" customHeight="true" outlineLevel="0" collapsed="false">
      <c r="B51" s="4" t="s">
        <v>62</v>
      </c>
      <c r="D51" s="24" t="n">
        <f aca="false">IF(OR(D37="",D38="",D39=""),"",D37+D38-D39)</f>
        <v>28</v>
      </c>
    </row>
    <row r="52" customFormat="false" ht="34.5" hidden="false" customHeight="true" outlineLevel="0" collapsed="false">
      <c r="B52" s="8" t="s">
        <v>63</v>
      </c>
      <c r="C52" s="18" t="n">
        <f aca="false">IF(C31="","",C31)</f>
        <v>96000</v>
      </c>
      <c r="D52" s="18" t="n">
        <f aca="false">IF(D31="","",D31)</f>
        <v>58000</v>
      </c>
      <c r="E52" s="18" t="n">
        <f aca="false">IF(OR(C52="",D52=""),"",D52-C52)</f>
        <v>-38000</v>
      </c>
    </row>
    <row r="53" customFormat="false" ht="34.5" hidden="false" customHeight="true" outlineLevel="0" collapsed="false">
      <c r="B53" s="8" t="s">
        <v>64</v>
      </c>
      <c r="C53" s="18" t="n">
        <f aca="false">IF(C35="","",C35)</f>
        <v>305000</v>
      </c>
      <c r="D53" s="18" t="n">
        <f aca="false">IF(D35="","",D35)</f>
        <v>392000</v>
      </c>
      <c r="E53" s="18" t="n">
        <f aca="false">IF(OR(C53="",D53=""),"",D53-C53)</f>
        <v>87000</v>
      </c>
    </row>
    <row r="54" customFormat="false" ht="34.5" hidden="false" customHeight="true" outlineLevel="0" collapsed="false">
      <c r="B54" s="8" t="s">
        <v>65</v>
      </c>
      <c r="D54" s="18" t="n">
        <f aca="false">IF(D25="","",D25/12)</f>
        <v>140000</v>
      </c>
    </row>
    <row r="55" customFormat="false" ht="19.5" hidden="false" customHeight="true" outlineLevel="0" collapsed="false">
      <c r="B55" s="20" t="s">
        <v>66</v>
      </c>
      <c r="D55" s="21" t="n">
        <f aca="false">IF(D40="","",D40)</f>
        <v>105185</v>
      </c>
      <c r="E55" s="23" t="n">
        <f aca="false">IF(OR(D54="",D55="",D54=0),"",(D54-D55)/D54)</f>
        <v>0.248678571428571</v>
      </c>
    </row>
    <row r="56" customFormat="false" ht="19.5" hidden="false" customHeight="true" outlineLevel="0" collapsed="false">
      <c r="B56" s="20" t="s">
        <v>67</v>
      </c>
      <c r="E56" s="23" t="n">
        <f aca="false">IF(OR(D29="",D32="",D32=0),"",D29/D32)</f>
        <v>0.0603448275862069</v>
      </c>
    </row>
    <row r="58" customFormat="false" ht="24" hidden="false" customHeight="true" outlineLevel="0" collapsed="false">
      <c r="B58" s="13" t="s">
        <v>68</v>
      </c>
    </row>
    <row r="59" customFormat="false" ht="30" hidden="false" customHeight="true" outlineLevel="0" collapsed="false">
      <c r="B59" s="6" t="s">
        <v>69</v>
      </c>
      <c r="C59" s="7" t="s">
        <v>70</v>
      </c>
      <c r="D59" s="7" t="s">
        <v>54</v>
      </c>
    </row>
    <row r="60" customFormat="false" ht="34.5" hidden="false" customHeight="true" outlineLevel="0" collapsed="false">
      <c r="B60" s="8" t="s">
        <v>71</v>
      </c>
      <c r="C60" s="14" t="n">
        <v>43000</v>
      </c>
    </row>
    <row r="61" customFormat="false" ht="34.5" hidden="false" customHeight="true" outlineLevel="0" collapsed="false">
      <c r="B61" s="8" t="s">
        <v>72</v>
      </c>
      <c r="C61" s="25" t="n">
        <v>25</v>
      </c>
    </row>
    <row r="62" customFormat="false" ht="19.5" hidden="false" customHeight="true" outlineLevel="0" collapsed="false">
      <c r="B62" s="26" t="s">
        <v>73</v>
      </c>
      <c r="D62" s="27" t="n">
        <f aca="false">IF(OR(C60="",C61=""),"",C60*(1+C61/100))</f>
        <v>53750</v>
      </c>
    </row>
    <row r="63" customFormat="false" ht="34.5" hidden="false" customHeight="true" outlineLevel="0" collapsed="false">
      <c r="B63" s="8" t="s">
        <v>74</v>
      </c>
      <c r="C63" s="28" t="s">
        <v>83</v>
      </c>
    </row>
    <row r="64" customFormat="false" ht="18.75" hidden="false" customHeight="true" outlineLevel="0" collapsed="false">
      <c r="B64" s="4" t="s">
        <v>75</v>
      </c>
      <c r="C64" s="28" t="s">
        <v>84</v>
      </c>
    </row>
    <row r="66" customFormat="false" ht="15" hidden="false" customHeight="true" outlineLevel="0" collapsed="false">
      <c r="B66" s="29" t="s">
        <v>76</v>
      </c>
      <c r="C66" s="30" t="s">
        <v>77</v>
      </c>
      <c r="D66" s="30"/>
      <c r="E66" s="30" t="s">
        <v>78</v>
      </c>
      <c r="F66" s="30"/>
      <c r="G66" s="30" t="s">
        <v>79</v>
      </c>
      <c r="H66" s="30"/>
    </row>
    <row r="67" customFormat="false" ht="30" hidden="false" customHeight="true" outlineLevel="0" collapsed="false">
      <c r="B67" s="31" t="n">
        <f aca="false">IF(C18="","",C18)</f>
        <v>5</v>
      </c>
      <c r="C67" s="32" t="n">
        <f aca="false">IF(C18="","",N(C19)+N(C20)+N(C21))</f>
        <v>2</v>
      </c>
      <c r="D67" s="32"/>
      <c r="E67" s="33" t="n">
        <f aca="false">IF(E49="","",E49)</f>
        <v>0.769911504424779</v>
      </c>
      <c r="F67" s="33"/>
      <c r="G67" s="34" t="n">
        <f aca="false">IF(D62="","",D62)</f>
        <v>53750</v>
      </c>
      <c r="H67" s="34"/>
    </row>
  </sheetData>
  <sheetProtection sheet="true"/>
  <mergeCells count="7">
    <mergeCell ref="B4:H4"/>
    <mergeCell ref="C66:D66"/>
    <mergeCell ref="E66:F66"/>
    <mergeCell ref="G66:H66"/>
    <mergeCell ref="C67:D67"/>
    <mergeCell ref="E67:F67"/>
    <mergeCell ref="G67:H67"/>
  </mergeCells>
  <conditionalFormatting sqref="E49">
    <cfRule type="cellIs" priority="2" operator="lessThan" aboveAverage="0" equalAverage="0" bottom="0" percent="0" rank="0" text="" dxfId="0">
      <formula>0</formula>
    </cfRule>
  </conditionalFormatting>
  <conditionalFormatting sqref="E50">
    <cfRule type="cellIs" priority="3" operator="greaterThanOrEqual" aboveAverage="0" equalAverage="0" bottom="0" percent="0" rank="0" text="" dxfId="1">
      <formula>0.35</formula>
    </cfRule>
    <cfRule type="cellIs" priority="4" operator="lessThan" aboveAverage="0" equalAverage="0" bottom="0" percent="0" rank="0" text="" dxfId="0">
      <formula>0.2</formula>
    </cfRule>
  </conditionalFormatting>
  <conditionalFormatting sqref="E52">
    <cfRule type="cellIs" priority="5" operator="lessThan" aboveAverage="0" equalAverage="0" bottom="0" percent="0" rank="0" text="" dxfId="0">
      <formula>0</formula>
    </cfRule>
  </conditionalFormatting>
  <conditionalFormatting sqref="E55">
    <cfRule type="cellIs" priority="6" operator="greaterThanOrEqual" aboveAverage="0" equalAverage="0" bottom="0" percent="0" rank="0" text="" dxfId="1">
      <formula>0.25</formula>
    </cfRule>
    <cfRule type="cellIs" priority="7" operator="lessThan" aboveAverage="0" equalAverage="0" bottom="0" percent="0" rank="0" text="" dxfId="0">
      <formula>0.1</formula>
    </cfRule>
  </conditionalFormatting>
  <dataValidations count="8">
    <dataValidation allowBlank="true" error="Elige un valor de la lista." errorStyle="stop" errorTitle="Valor no válido" operator="between" prompt="Sí o No" promptTitle="Qué escribir aquí" showDropDown="false" showErrorMessage="false" showInputMessage="true" sqref="G9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0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1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2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3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4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G15" type="list">
      <formula1>"Sí,No"</formula1>
      <formula2>0</formula2>
    </dataValidation>
    <dataValidation allowBlank="true" error="Elige un valor de la lista." errorStyle="stop" errorTitle="Valor no válido" operator="between" prompt="Si el desfase se cierra solo en unos meses, es póliza." promptTitle="Qué escribir aquí" showDropDown="false" showErrorMessage="false" showInputMessage="true" sqref="C63" type="list">
      <formula1>"Póliza de crédito,Préstamo,Leasing,Descuento de facturas,Aval"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6" t="s">
        <v>85</v>
      </c>
    </row>
    <row r="5" customFormat="false" ht="24" hidden="false" customHeight="true" outlineLevel="0" collapsed="false">
      <c r="B5" s="13" t="s">
        <v>86</v>
      </c>
    </row>
    <row r="6" customFormat="false" ht="90" hidden="false" customHeight="true" outlineLevel="0" collapsed="false">
      <c r="B6" s="37" t="s">
        <v>87</v>
      </c>
      <c r="C6" s="37"/>
    </row>
    <row r="8" customFormat="false" ht="24" hidden="false" customHeight="true" outlineLevel="0" collapsed="false">
      <c r="B8" s="13" t="s">
        <v>88</v>
      </c>
    </row>
    <row r="9" customFormat="false" ht="30" hidden="false" customHeight="true" outlineLevel="0" collapsed="false">
      <c r="B9" s="37" t="s">
        <v>89</v>
      </c>
      <c r="C9" s="37"/>
    </row>
    <row r="10" customFormat="false" ht="45" hidden="false" customHeight="true" outlineLevel="0" collapsed="false">
      <c r="B10" s="37" t="s">
        <v>90</v>
      </c>
      <c r="C10" s="37"/>
    </row>
    <row r="11" customFormat="false" ht="15.75" hidden="false" customHeight="true" outlineLevel="0" collapsed="false">
      <c r="B11" s="37" t="s">
        <v>91</v>
      </c>
      <c r="C11" s="37"/>
    </row>
    <row r="12" customFormat="false" ht="45" hidden="false" customHeight="true" outlineLevel="0" collapsed="false">
      <c r="B12" s="37" t="s">
        <v>92</v>
      </c>
      <c r="C12" s="37"/>
    </row>
    <row r="13" customFormat="false" ht="30" hidden="false" customHeight="true" outlineLevel="0" collapsed="false">
      <c r="B13" s="37" t="s">
        <v>93</v>
      </c>
      <c r="C13" s="37"/>
    </row>
    <row r="15" customFormat="false" ht="24" hidden="false" customHeight="true" outlineLevel="0" collapsed="false">
      <c r="B15" s="13" t="s">
        <v>94</v>
      </c>
    </row>
    <row r="16" customFormat="false" ht="30" hidden="false" customHeight="true" outlineLevel="0" collapsed="false">
      <c r="B16" s="37" t="s">
        <v>95</v>
      </c>
      <c r="C16" s="37"/>
    </row>
    <row r="17" customFormat="false" ht="30" hidden="false" customHeight="true" outlineLevel="0" collapsed="false">
      <c r="B17" s="37" t="s">
        <v>96</v>
      </c>
      <c r="C17" s="37"/>
    </row>
    <row r="18" customFormat="false" ht="30" hidden="false" customHeight="true" outlineLevel="0" collapsed="false">
      <c r="B18" s="37" t="s">
        <v>97</v>
      </c>
      <c r="C18" s="37"/>
    </row>
    <row r="19" customFormat="false" ht="30" hidden="false" customHeight="true" outlineLevel="0" collapsed="false">
      <c r="B19" s="37" t="s">
        <v>98</v>
      </c>
      <c r="C19" s="37"/>
    </row>
    <row r="20" customFormat="false" ht="30" hidden="false" customHeight="true" outlineLevel="0" collapsed="false">
      <c r="B20" s="37" t="s">
        <v>99</v>
      </c>
      <c r="C20" s="37"/>
    </row>
    <row r="21" customFormat="false" ht="30" hidden="false" customHeight="true" outlineLevel="0" collapsed="false">
      <c r="B21" s="37" t="s">
        <v>100</v>
      </c>
      <c r="C21" s="37"/>
    </row>
    <row r="23" customFormat="false" ht="24" hidden="false" customHeight="true" outlineLevel="0" collapsed="false">
      <c r="B23" s="13" t="s">
        <v>101</v>
      </c>
    </row>
    <row r="24" customFormat="false" ht="30" hidden="false" customHeight="true" outlineLevel="0" collapsed="false">
      <c r="B24" s="37" t="s">
        <v>102</v>
      </c>
      <c r="C24" s="37"/>
    </row>
    <row r="25" customFormat="false" ht="30" hidden="false" customHeight="true" outlineLevel="0" collapsed="false">
      <c r="B25" s="37" t="s">
        <v>103</v>
      </c>
      <c r="C25" s="37"/>
    </row>
    <row r="26" customFormat="false" ht="30" hidden="false" customHeight="true" outlineLevel="0" collapsed="false">
      <c r="B26" s="37" t="s">
        <v>104</v>
      </c>
      <c r="C26" s="37"/>
    </row>
    <row r="27" customFormat="false" ht="15.75" hidden="false" customHeight="true" outlineLevel="0" collapsed="false">
      <c r="B27" s="37" t="s">
        <v>105</v>
      </c>
      <c r="C27" s="37"/>
    </row>
    <row r="28" customFormat="false" ht="45" hidden="false" customHeight="true" outlineLevel="0" collapsed="false">
      <c r="B28" s="37" t="s">
        <v>106</v>
      </c>
      <c r="C28" s="37"/>
    </row>
    <row r="29" customFormat="false" ht="30" hidden="false" customHeight="true" outlineLevel="0" collapsed="false">
      <c r="B29" s="37" t="s">
        <v>107</v>
      </c>
      <c r="C29" s="37"/>
    </row>
    <row r="31" customFormat="false" ht="24" hidden="false" customHeight="true" outlineLevel="0" collapsed="false">
      <c r="B31" s="38" t="s">
        <v>108</v>
      </c>
    </row>
    <row r="32" customFormat="false" ht="105" hidden="false" customHeight="true" outlineLevel="0" collapsed="false">
      <c r="B32" s="39" t="s">
        <v>109</v>
      </c>
      <c r="C32" s="39"/>
    </row>
    <row r="34" customFormat="false" ht="24" hidden="false" customHeight="true" outlineLevel="0" collapsed="false">
      <c r="B34" s="13" t="s">
        <v>110</v>
      </c>
    </row>
    <row r="35" customFormat="false" ht="19.5" hidden="false" customHeight="true" outlineLevel="0" collapsed="false">
      <c r="B35" s="40" t="s">
        <v>111</v>
      </c>
      <c r="C35" s="40"/>
    </row>
    <row r="36" customFormat="false" ht="19.5" hidden="false" customHeight="true" outlineLevel="0" collapsed="false">
      <c r="B36" s="41" t="s">
        <v>112</v>
      </c>
      <c r="C36" s="41"/>
    </row>
    <row r="37" customFormat="false" ht="19.5" hidden="false" customHeight="true" outlineLevel="0" collapsed="false">
      <c r="B37" s="42" t="s">
        <v>113</v>
      </c>
      <c r="C37" s="42"/>
    </row>
  </sheetData>
  <sheetProtection sheet="true"/>
  <mergeCells count="22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29:C29"/>
    <mergeCell ref="B32:C32"/>
    <mergeCell ref="B35:C35"/>
    <mergeCell ref="B36:C36"/>
    <mergeCell ref="B37:C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2026-09-10T12:23:59Z</dcterms:created>
  <dc:creator>openpyxl</dc:creator>
  <dc:description/>
  <dc:language>en-US</dc:language>
  <cp:lastModifiedBy/>
  <dcterms:modified xsi:type="dcterms:W3CDTF">2026-09-10T12:23:59Z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