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Plantilla" sheetId="1" state="visible" r:id="rId3"/>
    <sheet name="Ejemplo" sheetId="2" state="visible" r:id="rId4"/>
    <sheet name="Cómo se usa"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<sst xmlns="http://schemas.openxmlformats.org/spreadsheetml/2006/main" count="152" uniqueCount="87">
  <si>
    <t xml:space="preserve">Capacidad de endeudamiento con escenarios</t>
  </si>
  <si>
    <t xml:space="preserve">Calcula tu deuda financiera neta, tu múltiplo sobre EBITDA y tu cobertura de intereses, los vuelve a calcular con el EBITDA un 15, un 30 y un 45 % más bajo, y te dice cuánto puedes pedir sin salirte de la escala.</t>
  </si>
  <si>
    <t xml:space="preserve">   Escribes tú en las celdas azules.   ·   Lo gris lo calcula la hoja sola.   ·   Capítulo 24 · plantilla 24.1 de 44   ·   El detalle, en la hoja «Cómo se usa».</t>
  </si>
  <si>
    <t xml:space="preserve">Tu deuda financiera a cierre   ·   sólo la que paga un tipo</t>
  </si>
  <si>
    <t xml:space="preserve">Euros</t>
  </si>
  <si>
    <t xml:space="preserve">Préstamos y créditos a plazo</t>
  </si>
  <si>
    <t xml:space="preserve">Leasings y rentings con opción de compra</t>
  </si>
  <si>
    <t xml:space="preserve">Póliza dispuesta a cierre</t>
  </si>
  <si>
    <t xml:space="preserve">Confirming y descuento vivo</t>
  </si>
  <si>
    <t xml:space="preserve">Deuda con socios, si devenga intereses</t>
  </si>
  <si>
    <t xml:space="preserve">Deuda financiera bruta</t>
  </si>
  <si>
    <t xml:space="preserve">Tesorería a esa misma fecha</t>
  </si>
  <si>
    <t xml:space="preserve">Deuda financiera neta</t>
  </si>
  <si>
    <t xml:space="preserve">De tu último ejercicio cerrado</t>
  </si>
  <si>
    <t xml:space="preserve">EBITDA   ·   explotación más amortización</t>
  </si>
  <si>
    <t xml:space="preserve">Gastos financieros del año</t>
  </si>
  <si>
    <t xml:space="preserve">Impuesto de sociedades del ejercicio</t>
  </si>
  <si>
    <t xml:space="preserve">Aumento de las NOF   ·   más clientes y más almacén</t>
  </si>
  <si>
    <t xml:space="preserve">Inversión del año</t>
  </si>
  <si>
    <t xml:space="preserve">La operación que te estás planteando</t>
  </si>
  <si>
    <t xml:space="preserve">Escribes tú</t>
  </si>
  <si>
    <t xml:space="preserve">Importe que quieres pedir</t>
  </si>
  <si>
    <t xml:space="preserve">Tipo que te ofrecen   ·   escribe 3,5 si es el 3,5 %</t>
  </si>
  <si>
    <t xml:space="preserve">Servicio anual de esa deuda   ·   principal e intereses</t>
  </si>
  <si>
    <t xml:space="preserve">Múltiplo que aceptas como techo</t>
  </si>
  <si>
    <t xml:space="preserve">LA ESCALA DE LA DEUDA, CON TU POSICIÓN EN CADA ESCENARIO</t>
  </si>
  <si>
    <t xml:space="preserve">Escenario</t>
  </si>
  <si>
    <t xml:space="preserve">Deuda neta</t>
  </si>
  <si>
    <t xml:space="preserve">EBITDA</t>
  </si>
  <si>
    <t xml:space="preserve">Deuda neta
sobre EBITDA</t>
  </si>
  <si>
    <t xml:space="preserve">Cobertura de
intereses</t>
  </si>
  <si>
    <t xml:space="preserve">Lectura</t>
  </si>
  <si>
    <t xml:space="preserve">Hoy</t>
  </si>
  <si>
    <t xml:space="preserve">Si el EBITDA cae un 15 %</t>
  </si>
  <si>
    <t xml:space="preserve">Si el EBITDA cae un 30 %</t>
  </si>
  <si>
    <t xml:space="preserve">Si el EBITDA cae un 45 %</t>
  </si>
  <si>
    <t xml:space="preserve">Pides la operación, con el año bueno</t>
  </si>
  <si>
    <t xml:space="preserve">Pides y además el EBITDA cae un 30 %</t>
  </si>
  <si>
    <t xml:space="preserve">CUÁNTO PUEDES PEDIR SIN SALIRTE DE LA ESCALA</t>
  </si>
  <si>
    <t xml:space="preserve">La capacidad, medida con el año malo</t>
  </si>
  <si>
    <t xml:space="preserve">EBITDA con el que decides   ·   el del año flojo</t>
  </si>
  <si>
    <t xml:space="preserve">Deuda total que soporta ese EBITDA</t>
  </si>
  <si>
    <t xml:space="preserve">Margen de deuda que te queda</t>
  </si>
  <si>
    <t xml:space="preserve">Lo que te saldría con el EBITDA del año bueno</t>
  </si>
  <si>
    <t xml:space="preserve">La diferencia entre decidir con uno y con otro</t>
  </si>
  <si>
    <t xml:space="preserve">EL EBITDA NO PAGA CUOTAS: PAGA LA CAJA</t>
  </si>
  <si>
    <t xml:space="preserve">Del EBITDA a la caja que queda para deuda</t>
  </si>
  <si>
    <t xml:space="preserve">EBITDA del año</t>
  </si>
  <si>
    <t xml:space="preserve">Intereses   ·   se resta</t>
  </si>
  <si>
    <t xml:space="preserve">Impuesto de sociedades   ·   se resta</t>
  </si>
  <si>
    <t xml:space="preserve">Aumento de las NOF   ·   se resta</t>
  </si>
  <si>
    <t xml:space="preserve">Inversión   ·   se resta</t>
  </si>
  <si>
    <t xml:space="preserve">Caja que queda para devolver deuda</t>
  </si>
  <si>
    <t xml:space="preserve">Años en devolver la deuda con esa caja</t>
  </si>
  <si>
    <t xml:space="preserve">Lo que falta cada año para pagar la operación</t>
  </si>
  <si>
    <t xml:space="preserve">Qué hacer con la operación</t>
  </si>
  <si>
    <t xml:space="preserve">DEUDA NETA SOBRE EBITDA HOY</t>
  </si>
  <si>
    <t xml:space="preserve">Y SI PIDES Y EL AÑO VIENE FLOJO</t>
  </si>
  <si>
    <t xml:space="preserve">MARGEN DE DEUDA QUE TE QUEDA</t>
  </si>
  <si>
    <t xml:space="preserve">   EJEMPLO RESUELTO   ·   Los números son los del libro. Para trabajar con los tuyos, usa la hoja «Plantilla».</t>
  </si>
  <si>
    <t xml:space="preserve">Capítulo 24 · plantilla 24.1 de 44 · «Facturas mucho y no ganas dinero»</t>
  </si>
  <si>
    <t xml:space="preserve">PARA QUÉ SIRVE</t>
  </si>
  <si>
    <t xml:space="preserve">Para saber cuánta deuda aguanta tu empresa antes de sentarte a pedirla. La deuda no se mide en euros ni en cuotas: se mide en años de lo que generas, y se juzga con el resultado de un año malo, porque los años malos existen. Esta hoja calcula los dos ratios con los que te van a leer, los recalcula con el EBITDA castigado y te dice cuánto margen te queda de verdad.</t>
  </si>
  <si>
    <t xml:space="preserve">QUÉ NECESITAS TENER A MANO</t>
  </si>
  <si>
    <t xml:space="preserve">El detalle de tu deuda financiera a cierre: préstamos, leasings, póliza dispuesta, confirming y descuento vivos, y el préstamo del socio si devenga intereses. La regla es simple: si alguien te ha dado dinero o te ha adelantado un cobro y por ello cobra un precio, es deuda financiera. Los proveedores a sesenta días sin coste explícito no entran: eso es financiación comercial y se mide en otro sitio.</t>
  </si>
  <si>
    <t xml:space="preserve">La tesorería a esa misma fecha, para restarla y quedarte con la deuda neta.</t>
  </si>
  <si>
    <t xml:space="preserve">El EBITDA del último ejercicio y los gastos financieros del año. Si trabajas por obra o por proyectos, usa la media de tres años y no el mejor.</t>
  </si>
  <si>
    <t xml:space="preserve">El impuesto del ejercicio, el aumento de tus NOF y la inversión del año. Sin esas tres cifras no se puede calcular la caja que de verdad te queda para devolver deuda.</t>
  </si>
  <si>
    <t xml:space="preserve">El importe de la operación que te planteas, el tipo que te ofrecen y el servicio anual que supone: principal más intereses.</t>
  </si>
  <si>
    <t xml:space="preserve">CÓMO SE RELLENA</t>
  </si>
  <si>
    <t xml:space="preserve">Rellena la deuda y la tesorería. Sale tu deuda financiera neta, que es la cifra que se compara con el EBITDA.</t>
  </si>
  <si>
    <t xml:space="preserve">Pon el EBITDA y los gastos financieros. Con eso ya tienes los dos ratios: cuántos años de generación te costaría devolverlo todo, y cuántas veces cubres lo que pagas de intereses.</t>
  </si>
  <si>
    <t xml:space="preserve">Escribe la operación que te planteas. La tabla de escenarios la mete en las dos últimas filas: primero con el año bueno y después con el EBITDA un 30 % más bajo.</t>
  </si>
  <si>
    <t xml:space="preserve">El techo del múltiplo viene puesto en 2,5 veces, que es donde la mayoría de los departamentos de riesgos empieza a pedir garantías adicionales. Cámbialo si tu sector trabaja con otro; no es una norma legal, es el criterio habitual con el que se lee una pyme.</t>
  </si>
  <si>
    <t xml:space="preserve">Baja al último bloque y mira la caja. Es el que convierte esta hoja en algo distinto de una lista de ratios.</t>
  </si>
  <si>
    <t xml:space="preserve">QUÉ TE ESTÁ DICIENDO</t>
  </si>
  <si>
    <t xml:space="preserve">La fila del EBITDA un 30 % más bajo. No es una catástrofe: es un año flojo de los que pasan cada seis o siete. Si tu múltiplo aguanta ahí, firma. Si sólo aguanta con el EBITDA de este año, estás apostando a que no habrá años flojos.</t>
  </si>
  <si>
    <t xml:space="preserve">La última fila de la tabla, la de pedir y además caer. Es la que hay que mirar antes de firmar nada, porque el año malo suele llegar justo después de la firma.</t>
  </si>
  <si>
    <t xml:space="preserve">La diferencia entre el margen calculado con el año malo y con el año bueno. Esa diferencia es exactamente el error que se paga en los años flojos.</t>
  </si>
  <si>
    <t xml:space="preserve">La caja que queda para devolver deuda. Puedes tener un múltiplo envidiable y haber dispuesto de casi nada, porque entre el EBITDA y el banco hay cuatro cosas que se llevan dinero: intereses, impuestos, crecimiento de las NOF e inversión.</t>
  </si>
  <si>
    <t xml:space="preserve">Los años en devolver la deuda con esa caja. Si te sale un número muy alto, no es que estés mal: es que tu generación se está yendo entera a financiar el crecimiento, y eso hay que saberlo antes de sentarse a pedir.</t>
  </si>
  <si>
    <t xml:space="preserve">OJO CON ESTO</t>
  </si>
  <si>
    <t xml:space="preserve">No decidas por la cuota. «Son tres mil y pico al mes, eso lo saco» es la frase con la que se firman la mayoría de las operaciones que luego aprietan, porque la cuota se compara con la sensación de un mes bueno y no con la capacidad de un año malo. Y cuidado con el confirming: te lo venden como un servicio de gestión de pagos, pero si tu proveedor cobra antes gracias a una línea concedida a ti, esa línea ocupa riesgo tuyo y aparece en tu posición. Si la dejas fuera, tu múltiplo sale mejor de lo que es y el banco lo va a calcular igual con ella dentro.</t>
  </si>
  <si>
    <t xml:space="preserve">LOS COLORES</t>
  </si>
  <si>
    <t xml:space="preserve">   Azul claro con borde a la izquierda: aquí escribes tú.</t>
  </si>
  <si>
    <t xml:space="preserve">   Gris: lo calcula la hoja sola. No lo toques.</t>
  </si>
  <si>
    <t xml:space="preserve">   Verde, ámbar o rojo: la hoja te está avisando de algo.</t>
  </si>
</sst>
</file>

<file path=xl/styles.xml><?xml version="1.0" encoding="utf-8"?>
<styleSheet xmlns="http://schemas.openxmlformats.org/spreadsheetml/2006/main">
  <numFmts count="6">
    <numFmt numFmtId="164" formatCode="General"/>
    <numFmt numFmtId="165" formatCode="#,##0&quot; €&quot;;[RED]\-#,##0&quot; €&quot;"/>
    <numFmt numFmtId="166" formatCode="0.0&quot; %&quot;"/>
    <numFmt numFmtId="167" formatCode="0.0;[RED]\-0.0"/>
    <numFmt numFmtId="168" formatCode="0.0&quot; x&quot;"/>
    <numFmt numFmtId="169" formatCode="@"/>
  </numFmts>
  <fonts count="28">
    <font>
      <sz val="11"/>
      <color theme="1"/>
      <name val="Calibri"/>
      <family val="2"/>
      <charset val="1"/>
    </font>
    <font>
      <sz val="10"/>
      <name val="Arial"/>
      <family val="0"/>
    </font>
    <font>
      <sz val="10"/>
      <name val="Arial"/>
      <family val="0"/>
    </font>
    <font>
      <sz val="10"/>
      <name val="Arial"/>
      <family val="0"/>
    </font>
    <font>
      <b val="true"/>
      <sz val="16"/>
      <color rgb="FF12284F"/>
      <name val="Calibri"/>
      <family val="0"/>
      <charset val="1"/>
    </font>
    <font>
      <sz val="10.5"/>
      <color rgb="FF4C5462"/>
      <name val="Calibri"/>
      <family val="0"/>
      <charset val="1"/>
    </font>
    <font>
      <sz val="9.5"/>
      <color rgb="FF12284F"/>
      <name val="Calibri"/>
      <family val="0"/>
      <charset val="1"/>
    </font>
    <font>
      <b val="true"/>
      <sz val="10"/>
      <color rgb="FFFFFFFF"/>
      <name val="Calibri"/>
      <family val="0"/>
      <charset val="1"/>
    </font>
    <font>
      <sz val="10.5"/>
      <color rgb="FF12161D"/>
      <name val="Calibri"/>
      <family val="0"/>
      <charset val="1"/>
    </font>
    <font>
      <sz val="11"/>
      <color rgb="FF12284F"/>
      <name val="Calibri"/>
      <family val="0"/>
      <charset val="1"/>
    </font>
    <font>
      <b val="true"/>
      <sz val="11"/>
      <color rgb="FF12284F"/>
      <name val="Calibri"/>
      <family val="0"/>
      <charset val="1"/>
    </font>
    <font>
      <b val="true"/>
      <sz val="11"/>
      <color rgb="FFFFFFFF"/>
      <name val="Calibri"/>
      <family val="0"/>
      <charset val="1"/>
    </font>
    <font>
      <b val="true"/>
      <sz val="12"/>
      <color rgb="FFFFFFFF"/>
      <name val="Calibri"/>
      <family val="0"/>
      <charset val="1"/>
    </font>
    <font>
      <b val="true"/>
      <sz val="9.5"/>
      <color rgb="FF1F4FD8"/>
      <name val="Calibri"/>
      <family val="0"/>
      <charset val="1"/>
    </font>
    <font>
      <sz val="11"/>
      <color rgb="FF4C5462"/>
      <name val="Calibri"/>
      <family val="0"/>
      <charset val="1"/>
    </font>
    <font>
      <b val="true"/>
      <sz val="9"/>
      <color rgb="FF78808F"/>
      <name val="Calibri"/>
      <family val="0"/>
      <charset val="1"/>
    </font>
    <font>
      <b val="true"/>
      <sz val="17"/>
      <color rgb="FF12284F"/>
      <name val="Calibri"/>
      <family val="0"/>
      <charset val="1"/>
    </font>
    <font>
      <b val="true"/>
      <sz val="17"/>
      <color rgb="FFC0392B"/>
      <name val="Calibri"/>
      <family val="0"/>
      <charset val="1"/>
    </font>
    <font>
      <b val="true"/>
      <sz val="15"/>
      <color rgb="FF12284F"/>
      <name val="Calibri"/>
      <family val="0"/>
      <charset val="1"/>
    </font>
    <font>
      <b val="true"/>
      <sz val="18"/>
      <color rgb="FF000000"/>
      <name val="Calibri"/>
      <family val="2"/>
    </font>
    <font>
      <sz val="10"/>
      <color rgb="FF000000"/>
      <name val="Calibri"/>
      <family val="2"/>
    </font>
    <font>
      <b val="true"/>
      <sz val="9.5"/>
      <color rgb="FFFFFFFF"/>
      <name val="Calibri"/>
      <family val="0"/>
      <charset val="1"/>
    </font>
    <font>
      <sz val="10"/>
      <color rgb="FF78808F"/>
      <name val="Calibri"/>
      <family val="0"/>
      <charset val="1"/>
    </font>
    <font>
      <b val="true"/>
      <sz val="9.5"/>
      <color rgb="FFC0392B"/>
      <name val="Calibri"/>
      <family val="0"/>
      <charset val="1"/>
    </font>
    <font>
      <sz val="10.5"/>
      <color rgb="FFC0392B"/>
      <name val="Calibri"/>
      <family val="0"/>
      <charset val="1"/>
    </font>
    <font>
      <sz val="10"/>
      <color rgb="FF12284F"/>
      <name val="Calibri"/>
      <family val="0"/>
      <charset val="1"/>
    </font>
    <font>
      <sz val="10"/>
      <color rgb="FF4C5462"/>
      <name val="Calibri"/>
      <family val="0"/>
      <charset val="1"/>
    </font>
    <font>
      <sz val="10"/>
      <color rgb="FF1B6349"/>
      <name val="Calibri"/>
      <family val="0"/>
      <charset val="1"/>
    </font>
  </fonts>
  <fills count="8">
    <fill>
      <patternFill patternType="none"/>
    </fill>
    <fill>
      <patternFill patternType="gray125"/>
    </fill>
    <fill>
      <patternFill patternType="solid">
        <fgColor rgb="FFE8F0FE"/>
        <bgColor rgb="FFE9ECF1"/>
      </patternFill>
    </fill>
    <fill>
      <patternFill patternType="solid">
        <fgColor rgb="FF12284F"/>
        <bgColor rgb="FF07142B"/>
      </patternFill>
    </fill>
    <fill>
      <patternFill patternType="solid">
        <fgColor rgb="FFF1F3F6"/>
        <bgColor rgb="FFE8F0FE"/>
      </patternFill>
    </fill>
    <fill>
      <patternFill patternType="solid">
        <fgColor rgb="FF1B6349"/>
        <bgColor rgb="FF4C5462"/>
      </patternFill>
    </fill>
    <fill>
      <patternFill patternType="solid">
        <fgColor rgb="FFFCE9E6"/>
        <bgColor rgb="FFF1F3F6"/>
      </patternFill>
    </fill>
    <fill>
      <patternFill patternType="solid">
        <fgColor rgb="FFE6F4EE"/>
        <bgColor rgb="FFE8F0FE"/>
      </patternFill>
    </fill>
  </fills>
  <borders count="9">
    <border diagonalUp="false" diagonalDown="false">
      <left/>
      <right/>
      <top/>
      <bottom/>
      <diagonal/>
    </border>
    <border diagonalUp="false" diagonalDown="false">
      <left style="thin">
        <color rgb="FF6C8FD8"/>
      </left>
      <right/>
      <top style="thin">
        <color rgb="FF6C8FD8"/>
      </top>
      <bottom style="thin">
        <color rgb="FF6C8FD8"/>
      </bottom>
      <diagonal/>
    </border>
    <border diagonalUp="false" diagonalDown="false">
      <left/>
      <right/>
      <top/>
      <bottom style="thin">
        <color rgb="FF07142B"/>
      </bottom>
      <diagonal/>
    </border>
    <border diagonalUp="false" diagonalDown="false">
      <left/>
      <right/>
      <top/>
      <bottom style="thin">
        <color rgb="FFE9ECF1"/>
      </bottom>
      <diagonal/>
    </border>
    <border diagonalUp="false" diagonalDown="false">
      <left style="medium">
        <color rgb="FF6C8FD8"/>
      </left>
      <right style="thin">
        <color rgb="FFE9ECF1"/>
      </right>
      <top style="thin">
        <color rgb="FFE9ECF1"/>
      </top>
      <bottom style="thin">
        <color rgb="FFE9ECF1"/>
      </bottom>
      <diagonal/>
    </border>
    <border diagonalUp="false" diagonalDown="false">
      <left/>
      <right/>
      <top/>
      <bottom style="thin">
        <color rgb="FFD8DCE4"/>
      </bottom>
      <diagonal/>
    </border>
    <border diagonalUp="false" diagonalDown="false">
      <left style="thin">
        <color rgb="FFE9ECF1"/>
      </left>
      <right style="thin">
        <color rgb="FFE9ECF1"/>
      </right>
      <top style="thin">
        <color rgb="FFE9ECF1"/>
      </top>
      <bottom style="thin">
        <color rgb="FFE9ECF1"/>
      </bottom>
      <diagonal/>
    </border>
    <border diagonalUp="false" diagonalDown="false">
      <left style="thin">
        <color rgb="FFD8DCE4"/>
      </left>
      <right/>
      <top style="thin">
        <color rgb="FFD8DCE4"/>
      </top>
      <bottom/>
      <diagonal/>
    </border>
    <border diagonalUp="false" diagonalDown="false">
      <left style="thin">
        <color rgb="FFD8DCE4"/>
      </left>
      <right/>
      <top/>
      <bottom style="thin">
        <color rgb="FFD8DCE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6" fillId="2" borderId="1" xfId="0" applyFont="true" applyBorder="true" applyAlignment="true" applyProtection="false">
      <alignment horizontal="left" vertical="center" textRotation="0" wrapText="false" indent="0" shrinkToFit="false"/>
      <protection locked="true" hidden="false"/>
    </xf>
    <xf numFmtId="164" fontId="7" fillId="3" borderId="2" xfId="0" applyFont="true" applyBorder="true" applyAlignment="true" applyProtection="false">
      <alignment horizontal="left" vertical="center" textRotation="0" wrapText="true" indent="0" shrinkToFit="false"/>
      <protection locked="true" hidden="false"/>
    </xf>
    <xf numFmtId="164" fontId="7" fillId="3" borderId="2" xfId="0" applyFont="true" applyBorder="true" applyAlignment="true" applyProtection="false">
      <alignment horizontal="center" vertical="center" textRotation="0" wrapText="true" indent="0" shrinkToFit="false"/>
      <protection locked="true" hidden="false"/>
    </xf>
    <xf numFmtId="164" fontId="8" fillId="0" borderId="3" xfId="0" applyFont="true" applyBorder="true" applyAlignment="true" applyProtection="false">
      <alignment horizontal="left" vertical="center" textRotation="0" wrapText="false" indent="1" shrinkToFit="false"/>
      <protection locked="true" hidden="false"/>
    </xf>
    <xf numFmtId="165" fontId="9" fillId="2" borderId="4" xfId="0" applyFont="true" applyBorder="true" applyAlignment="true" applyProtection="true">
      <alignment horizontal="right" vertical="center" textRotation="0" wrapText="false" indent="0" shrinkToFit="false"/>
      <protection locked="false" hidden="false"/>
    </xf>
    <xf numFmtId="164" fontId="8" fillId="0" borderId="3" xfId="0" applyFont="true" applyBorder="true" applyAlignment="true" applyProtection="false">
      <alignment horizontal="left" vertical="center" textRotation="0" wrapText="true" indent="1" shrinkToFit="false"/>
      <protection locked="true" hidden="false"/>
    </xf>
    <xf numFmtId="164" fontId="10" fillId="0" borderId="5" xfId="0" applyFont="true" applyBorder="true" applyAlignment="true" applyProtection="false">
      <alignment horizontal="right" vertical="center" textRotation="0" wrapText="false" indent="0" shrinkToFit="false"/>
      <protection locked="true" hidden="false"/>
    </xf>
    <xf numFmtId="165" fontId="10" fillId="4" borderId="6" xfId="0" applyFont="true" applyBorder="true" applyAlignment="true" applyProtection="false">
      <alignment horizontal="right" vertical="center" textRotation="0" wrapText="false" indent="0" shrinkToFit="false"/>
      <protection locked="true" hidden="false"/>
    </xf>
    <xf numFmtId="164" fontId="11" fillId="3" borderId="2" xfId="0" applyFont="true" applyBorder="true" applyAlignment="true" applyProtection="false">
      <alignment horizontal="right" vertical="center" textRotation="0" wrapText="false" indent="0" shrinkToFit="false"/>
      <protection locked="true" hidden="false"/>
    </xf>
    <xf numFmtId="165" fontId="12" fillId="3" borderId="6" xfId="0" applyFont="true" applyBorder="true" applyAlignment="true" applyProtection="false">
      <alignment horizontal="right" vertical="center" textRotation="0" wrapText="false" indent="0" shrinkToFit="false"/>
      <protection locked="true" hidden="false"/>
    </xf>
    <xf numFmtId="166" fontId="9" fillId="2" borderId="4" xfId="0" applyFont="true" applyBorder="true" applyAlignment="true" applyProtection="true">
      <alignment horizontal="right" vertical="center" textRotation="0" wrapText="false" indent="0" shrinkToFit="false"/>
      <protection locked="false" hidden="false"/>
    </xf>
    <xf numFmtId="167" fontId="9" fillId="2" borderId="4" xfId="0" applyFont="true" applyBorder="true" applyAlignment="true" applyProtection="true">
      <alignment horizontal="right" vertical="center" textRotation="0" wrapText="false" indent="0" shrinkToFit="false"/>
      <protection locked="false" hidden="false"/>
    </xf>
    <xf numFmtId="164" fontId="13" fillId="0" borderId="0" xfId="0" applyFont="true" applyBorder="false" applyAlignment="true" applyProtection="false">
      <alignment horizontal="left" vertical="center" textRotation="0" wrapText="false" indent="0" shrinkToFit="false"/>
      <protection locked="true" hidden="false"/>
    </xf>
    <xf numFmtId="165" fontId="14" fillId="4" borderId="6" xfId="0" applyFont="true" applyBorder="true" applyAlignment="true" applyProtection="false">
      <alignment horizontal="right" vertical="center" textRotation="0" wrapText="false" indent="0" shrinkToFit="false"/>
      <protection locked="true" hidden="false"/>
    </xf>
    <xf numFmtId="168" fontId="14" fillId="4" borderId="6" xfId="0" applyFont="true" applyBorder="true" applyAlignment="true" applyProtection="false">
      <alignment horizontal="right" vertical="center" textRotation="0" wrapText="false" indent="0" shrinkToFit="false"/>
      <protection locked="true" hidden="false"/>
    </xf>
    <xf numFmtId="169" fontId="14" fillId="4" borderId="6" xfId="0" applyFont="true" applyBorder="true" applyAlignment="true" applyProtection="false">
      <alignment horizontal="center" vertical="center" textRotation="0" wrapText="false" indent="0" shrinkToFit="false"/>
      <protection locked="true" hidden="false"/>
    </xf>
    <xf numFmtId="164" fontId="10" fillId="0" borderId="5" xfId="0" applyFont="true" applyBorder="true" applyAlignment="true" applyProtection="false">
      <alignment horizontal="right" vertical="center" textRotation="0" wrapText="true" indent="0" shrinkToFit="false"/>
      <protection locked="true" hidden="false"/>
    </xf>
    <xf numFmtId="167" fontId="14" fillId="4" borderId="6" xfId="0" applyFont="true" applyBorder="true" applyAlignment="true" applyProtection="false">
      <alignment horizontal="right" vertical="center" textRotation="0" wrapText="false" indent="0" shrinkToFit="false"/>
      <protection locked="true" hidden="false"/>
    </xf>
    <xf numFmtId="169" fontId="10" fillId="4" borderId="6" xfId="0" applyFont="true" applyBorder="true" applyAlignment="true" applyProtection="false">
      <alignment horizontal="left" vertical="center" textRotation="0" wrapText="false" indent="0" shrinkToFit="false"/>
      <protection locked="true" hidden="false"/>
    </xf>
    <xf numFmtId="164" fontId="15" fillId="4" borderId="7" xfId="0" applyFont="true" applyBorder="true" applyAlignment="true" applyProtection="false">
      <alignment horizontal="center" vertical="center" textRotation="0" wrapText="false" indent="0" shrinkToFit="false"/>
      <protection locked="true" hidden="false"/>
    </xf>
    <xf numFmtId="168" fontId="16" fillId="4" borderId="8" xfId="0" applyFont="true" applyBorder="true" applyAlignment="true" applyProtection="false">
      <alignment horizontal="center" vertical="center" textRotation="0" wrapText="false" indent="0" shrinkToFit="false"/>
      <protection locked="true" hidden="false"/>
    </xf>
    <xf numFmtId="168" fontId="17" fillId="4" borderId="8" xfId="0" applyFont="true" applyBorder="true" applyAlignment="true" applyProtection="false">
      <alignment horizontal="center" vertical="center" textRotation="0" wrapText="false" indent="0" shrinkToFit="false"/>
      <protection locked="true" hidden="false"/>
    </xf>
    <xf numFmtId="165" fontId="18" fillId="4" borderId="8" xfId="0" applyFont="true" applyBorder="true" applyAlignment="true" applyProtection="false">
      <alignment horizontal="center" vertical="center" textRotation="0" wrapText="false" indent="0" shrinkToFit="false"/>
      <protection locked="true" hidden="false"/>
    </xf>
    <xf numFmtId="164" fontId="21" fillId="5" borderId="0" xfId="0" applyFont="true" applyBorder="true" applyAlignment="true" applyProtection="false">
      <alignment horizontal="left" vertical="center" textRotation="0" wrapText="false" indent="0" shrinkToFit="false"/>
      <protection locked="true" hidden="false"/>
    </xf>
    <xf numFmtId="164" fontId="22"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23" fillId="0" borderId="0" xfId="0" applyFont="true" applyBorder="false" applyAlignment="true" applyProtection="false">
      <alignment horizontal="left" vertical="center" textRotation="0" wrapText="false" indent="0" shrinkToFit="false"/>
      <protection locked="true" hidden="false"/>
    </xf>
    <xf numFmtId="164" fontId="24" fillId="6" borderId="0" xfId="0" applyFont="true" applyBorder="true" applyAlignment="true" applyProtection="false">
      <alignment horizontal="left" vertical="top" textRotation="0" wrapText="true" indent="0" shrinkToFit="false"/>
      <protection locked="true" hidden="false"/>
    </xf>
    <xf numFmtId="164" fontId="25" fillId="2" borderId="0" xfId="0" applyFont="true" applyBorder="true" applyAlignment="true" applyProtection="false">
      <alignment horizontal="left" vertical="center" textRotation="0" wrapText="false" indent="0" shrinkToFit="false"/>
      <protection locked="true" hidden="false"/>
    </xf>
    <xf numFmtId="164" fontId="26" fillId="4" borderId="0" xfId="0" applyFont="true" applyBorder="true" applyAlignment="true" applyProtection="false">
      <alignment horizontal="left" vertical="center" textRotation="0" wrapText="false" indent="0" shrinkToFit="false"/>
      <protection locked="true" hidden="false"/>
    </xf>
    <xf numFmtId="164" fontId="27" fillId="7" borderId="0"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Calibri"/>
        <charset val="1"/>
        <family val="0"/>
        <b val="1"/>
        <color rgb="FF1B6349"/>
      </font>
      <fill>
        <patternFill>
          <bgColor rgb="FFE6F4EE"/>
        </patternFill>
      </fill>
    </dxf>
    <dxf>
      <font>
        <name val="Calibri"/>
        <charset val="1"/>
        <family val="0"/>
        <b val="1"/>
        <color rgb="FFC0392B"/>
      </font>
      <fill>
        <patternFill>
          <bgColor rgb="FFFCE9E6"/>
        </patternFill>
      </fill>
    </dxf>
  </dxfs>
  <colors>
    <indexedColors>
      <rgbColor rgb="FF000000"/>
      <rgbColor rgb="FFFFFFFF"/>
      <rgbColor rgb="FFFF0000"/>
      <rgbColor rgb="FF00FF00"/>
      <rgbColor rgb="FF0000FF"/>
      <rgbColor rgb="FFFFFF00"/>
      <rgbColor rgb="FFFF00FF"/>
      <rgbColor rgb="FF00FFFF"/>
      <rgbColor rgb="FF800000"/>
      <rgbColor rgb="FF008000"/>
      <rgbColor rgb="FF07142B"/>
      <rgbColor rgb="FF808000"/>
      <rgbColor rgb="FF800080"/>
      <rgbColor rgb="FF1B6349"/>
      <rgbColor rgb="FFD9D9D9"/>
      <rgbColor rgb="FF78808F"/>
      <rgbColor rgb="FF6C8FD8"/>
      <rgbColor rgb="FF993366"/>
      <rgbColor rgb="FFF1F3F6"/>
      <rgbColor rgb="FFE6F4EE"/>
      <rgbColor rgb="FF660066"/>
      <rgbColor rgb="FFFF8080"/>
      <rgbColor rgb="FF0066CC"/>
      <rgbColor rgb="FFD8DCE4"/>
      <rgbColor rgb="FF000080"/>
      <rgbColor rgb="FFFF00FF"/>
      <rgbColor rgb="FFFFFF00"/>
      <rgbColor rgb="FF00FFFF"/>
      <rgbColor rgb="FF800080"/>
      <rgbColor rgb="FF800000"/>
      <rgbColor rgb="FF008080"/>
      <rgbColor rgb="FF0000FF"/>
      <rgbColor rgb="FF00CCFF"/>
      <rgbColor rgb="FFE8F0FE"/>
      <rgbColor rgb="FFE9ECF1"/>
      <rgbColor rgb="FFFCE9E6"/>
      <rgbColor rgb="FF99CCFF"/>
      <rgbColor rgb="FFFF99CC"/>
      <rgbColor rgb="FFCC99FF"/>
      <rgbColor rgb="FFFFCC99"/>
      <rgbColor rgb="FF1F4FD8"/>
      <rgbColor rgb="FF33CCCC"/>
      <rgbColor rgb="FF99CC00"/>
      <rgbColor rgb="FFFFCC00"/>
      <rgbColor rgb="FFFF9900"/>
      <rgbColor rgb="FFFF6600"/>
      <rgbColor rgb="FF4C5462"/>
      <rgbColor rgb="FF878787"/>
      <rgbColor rgb="FF12284F"/>
      <rgbColor rgb="FF4F81BD"/>
      <rgbColor rgb="FF12161D"/>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La escala   ·   cómodo hasta 1,5x, vigilar hasta 2,5x, tensión hasta 3,5x</a:t>
            </a:r>
          </a:p>
        </c:rich>
      </c:tx>
      <c:overlay val="0"/>
      <c:spPr>
        <a:noFill/>
        <a:ln w="0">
          <a:noFill/>
        </a:ln>
      </c:spPr>
    </c:title>
    <c:autoTitleDeleted val="0"/>
    <c:plotArea>
      <c:barChart>
        <c:barDir val="bar"/>
        <c:grouping val="clustered"/>
        <c:varyColors val="0"/>
        <c:ser>
          <c:idx val="0"/>
          <c:order val="0"/>
          <c:tx>
            <c:strRef>
              <c:f>Plantilla!E31</c:f>
              <c:strCache>
                <c:ptCount val="1"/>
                <c:pt idx="0">
                  <c:v>Deuda neta
sobre EBITDA</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Plantilla!$B$32:$B$37</c:f>
              <c:strCache>
                <c:ptCount val="6"/>
                <c:pt idx="0">
                  <c:v>Hoy</c:v>
                </c:pt>
                <c:pt idx="1">
                  <c:v>Si el EBITDA cae un 15 %</c:v>
                </c:pt>
                <c:pt idx="2">
                  <c:v>Si el EBITDA cae un 30 %</c:v>
                </c:pt>
                <c:pt idx="3">
                  <c:v>Si el EBITDA cae un 45 %</c:v>
                </c:pt>
                <c:pt idx="4">
                  <c:v>Pides la operación, con el año bueno</c:v>
                </c:pt>
                <c:pt idx="5">
                  <c:v>Pides y además el EBITDA cae un 30 %</c:v>
                </c:pt>
              </c:strCache>
            </c:strRef>
          </c:cat>
          <c:val>
            <c:numRef>
              <c:f>Plantilla!$E$32:$E$37</c:f>
              <c:numCache>
                <c:formatCode>General</c:formatCode>
                <c:ptCount val="6"/>
              </c:numCache>
            </c:numRef>
          </c:val>
        </c:ser>
        <c:gapWidth val="150"/>
        <c:overlap val="0"/>
        <c:axId val="66527810"/>
        <c:axId val="11483934"/>
      </c:barChart>
      <c:catAx>
        <c:axId val="66527810"/>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1483934"/>
        <c:crosses val="autoZero"/>
        <c:auto val="1"/>
        <c:lblAlgn val="ctr"/>
        <c:lblOffset val="100"/>
        <c:noMultiLvlLbl val="0"/>
      </c:catAx>
      <c:valAx>
        <c:axId val="11483934"/>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6527810"/>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La escala   ·   cómodo hasta 1,5x, vigilar hasta 2,5x, tensión hasta 3,5x</a:t>
            </a:r>
          </a:p>
        </c:rich>
      </c:tx>
      <c:overlay val="0"/>
      <c:spPr>
        <a:noFill/>
        <a:ln w="0">
          <a:noFill/>
        </a:ln>
      </c:spPr>
    </c:title>
    <c:autoTitleDeleted val="0"/>
    <c:plotArea>
      <c:barChart>
        <c:barDir val="bar"/>
        <c:grouping val="clustered"/>
        <c:varyColors val="0"/>
        <c:ser>
          <c:idx val="0"/>
          <c:order val="0"/>
          <c:tx>
            <c:strRef>
              <c:f>Ejemplo!E31</c:f>
              <c:strCache>
                <c:ptCount val="1"/>
                <c:pt idx="0">
                  <c:v>Deuda neta
sobre EBITDA</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Ejemplo!$B$32:$B$37</c:f>
              <c:strCache>
                <c:ptCount val="6"/>
                <c:pt idx="0">
                  <c:v>Hoy</c:v>
                </c:pt>
                <c:pt idx="1">
                  <c:v>Si el EBITDA cae un 15 %</c:v>
                </c:pt>
                <c:pt idx="2">
                  <c:v>Si el EBITDA cae un 30 %</c:v>
                </c:pt>
                <c:pt idx="3">
                  <c:v>Si el EBITDA cae un 45 %</c:v>
                </c:pt>
                <c:pt idx="4">
                  <c:v>Pides la operación, con el año bueno</c:v>
                </c:pt>
                <c:pt idx="5">
                  <c:v>Pides y además el EBITDA cae un 30 %</c:v>
                </c:pt>
              </c:strCache>
            </c:strRef>
          </c:cat>
          <c:val>
            <c:numRef>
              <c:f>Ejemplo!$E$32:$E$37</c:f>
              <c:numCache>
                <c:formatCode>0.0" x"</c:formatCode>
                <c:ptCount val="6"/>
                <c:pt idx="0">
                  <c:v>0.769911504424779</c:v>
                </c:pt>
                <c:pt idx="1">
                  <c:v>0.90577824049974</c:v>
                </c:pt>
                <c:pt idx="2">
                  <c:v>1.09987357774968</c:v>
                </c:pt>
                <c:pt idx="3">
                  <c:v>1.39983909895414</c:v>
                </c:pt>
                <c:pt idx="4">
                  <c:v>1.87610619469027</c:v>
                </c:pt>
                <c:pt idx="5">
                  <c:v>2.68015170670038</c:v>
                </c:pt>
              </c:numCache>
            </c:numRef>
          </c:val>
        </c:ser>
        <c:gapWidth val="150"/>
        <c:overlap val="0"/>
        <c:axId val="74221369"/>
        <c:axId val="54219799"/>
      </c:barChart>
      <c:catAx>
        <c:axId val="7422136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4219799"/>
        <c:crosses val="autoZero"/>
        <c:auto val="1"/>
        <c:lblAlgn val="ctr"/>
        <c:lblOffset val="100"/>
        <c:noMultiLvlLbl val="0"/>
      </c:catAx>
      <c:valAx>
        <c:axId val="54219799"/>
        <c:scaling>
          <c:orientation val="minMax"/>
        </c:scaling>
        <c:delete val="0"/>
        <c:axPos val="l"/>
        <c:numFmt formatCode="0.0&quot; x&quot;"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4221369"/>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61</xdr:row>
      <xdr:rowOff>0</xdr:rowOff>
    </xdr:from>
    <xdr:to>
      <xdr:col>6</xdr:col>
      <xdr:colOff>793080</xdr:colOff>
      <xdr:row>78</xdr:row>
      <xdr:rowOff>1440</xdr:rowOff>
    </xdr:to>
    <xdr:graphicFrame>
      <xdr:nvGraphicFramePr>
        <xdr:cNvPr id="0" name="Chart 1"/>
        <xdr:cNvGraphicFramePr/>
      </xdr:nvGraphicFramePr>
      <xdr:xfrm>
        <a:off x="154800" y="16887960"/>
        <a:ext cx="755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61</xdr:row>
      <xdr:rowOff>0</xdr:rowOff>
    </xdr:from>
    <xdr:to>
      <xdr:col>6</xdr:col>
      <xdr:colOff>793080</xdr:colOff>
      <xdr:row>78</xdr:row>
      <xdr:rowOff>1440</xdr:rowOff>
    </xdr:to>
    <xdr:graphicFrame>
      <xdr:nvGraphicFramePr>
        <xdr:cNvPr id="1" name="Chart 1"/>
        <xdr:cNvGraphicFramePr/>
      </xdr:nvGraphicFramePr>
      <xdr:xfrm>
        <a:off x="154800" y="16887960"/>
        <a:ext cx="755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6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0"/>
    <col collapsed="false" customWidth="true" hidden="false" outlineLevel="0" max="4" min="3" style="0" width="15"/>
    <col collapsed="false" customWidth="true" hidden="false" outlineLevel="0" max="6" min="5" style="0" width="13"/>
    <col collapsed="false" customWidth="true" hidden="false" outlineLevel="0" max="7" min="7" style="0" width="15"/>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 t="s">
        <v>2</v>
      </c>
      <c r="C4" s="3"/>
      <c r="D4" s="3"/>
      <c r="E4" s="3"/>
      <c r="F4" s="3"/>
      <c r="G4" s="3"/>
    </row>
    <row r="5" customFormat="false" ht="9.75" hidden="false" customHeight="true" outlineLevel="0" collapsed="false"/>
    <row r="7" customFormat="false" ht="27.75" hidden="false" customHeight="true" outlineLevel="0" collapsed="false">
      <c r="B7" s="4" t="s">
        <v>3</v>
      </c>
      <c r="C7" s="5" t="s">
        <v>4</v>
      </c>
    </row>
    <row r="8" customFormat="false" ht="18.75" hidden="false" customHeight="true" outlineLevel="0" collapsed="false">
      <c r="B8" s="6" t="s">
        <v>5</v>
      </c>
      <c r="C8" s="7"/>
    </row>
    <row r="9" customFormat="false" ht="34.5" hidden="false" customHeight="true" outlineLevel="0" collapsed="false">
      <c r="B9" s="8" t="s">
        <v>6</v>
      </c>
      <c r="C9" s="7"/>
    </row>
    <row r="10" customFormat="false" ht="18.75" hidden="false" customHeight="true" outlineLevel="0" collapsed="false">
      <c r="B10" s="6" t="s">
        <v>7</v>
      </c>
      <c r="C10" s="7"/>
    </row>
    <row r="11" customFormat="false" ht="18.75" hidden="false" customHeight="true" outlineLevel="0" collapsed="false">
      <c r="B11" s="6" t="s">
        <v>8</v>
      </c>
      <c r="C11" s="7"/>
    </row>
    <row r="12" customFormat="false" ht="18.75" hidden="false" customHeight="true" outlineLevel="0" collapsed="false">
      <c r="B12" s="6" t="s">
        <v>9</v>
      </c>
      <c r="C12" s="7"/>
    </row>
    <row r="13" customFormat="false" ht="19.5" hidden="false" customHeight="true" outlineLevel="0" collapsed="false">
      <c r="B13" s="9" t="s">
        <v>10</v>
      </c>
      <c r="C13" s="10" t="str">
        <f aca="false">IF(COUNT(C8:C12)=0,"",SUM(C8:C12))</f>
        <v/>
      </c>
    </row>
    <row r="14" customFormat="false" ht="18.75" hidden="false" customHeight="true" outlineLevel="0" collapsed="false">
      <c r="B14" s="6" t="s">
        <v>11</v>
      </c>
      <c r="C14" s="7"/>
    </row>
    <row r="15" customFormat="false" ht="19.5" hidden="false" customHeight="true" outlineLevel="0" collapsed="false">
      <c r="B15" s="11" t="s">
        <v>12</v>
      </c>
      <c r="C15" s="12" t="str">
        <f aca="false">IF(OR(C13="",C14=""),"",C13-C14)</f>
        <v/>
      </c>
    </row>
    <row r="17" customFormat="false" ht="27.75" hidden="false" customHeight="true" outlineLevel="0" collapsed="false">
      <c r="B17" s="4" t="s">
        <v>13</v>
      </c>
      <c r="C17" s="5" t="s">
        <v>4</v>
      </c>
    </row>
    <row r="18" customFormat="false" ht="34.5" hidden="false" customHeight="true" outlineLevel="0" collapsed="false">
      <c r="B18" s="8" t="s">
        <v>14</v>
      </c>
      <c r="C18" s="7"/>
    </row>
    <row r="19" customFormat="false" ht="18.75" hidden="false" customHeight="true" outlineLevel="0" collapsed="false">
      <c r="B19" s="6" t="s">
        <v>15</v>
      </c>
      <c r="C19" s="7"/>
    </row>
    <row r="20" customFormat="false" ht="18.75" hidden="false" customHeight="true" outlineLevel="0" collapsed="false">
      <c r="B20" s="6" t="s">
        <v>16</v>
      </c>
      <c r="C20" s="7"/>
    </row>
    <row r="21" customFormat="false" ht="34.5" hidden="false" customHeight="true" outlineLevel="0" collapsed="false">
      <c r="B21" s="8" t="s">
        <v>17</v>
      </c>
      <c r="C21" s="7"/>
    </row>
    <row r="22" customFormat="false" ht="18.75" hidden="false" customHeight="true" outlineLevel="0" collapsed="false">
      <c r="B22" s="6" t="s">
        <v>18</v>
      </c>
      <c r="C22" s="7"/>
    </row>
    <row r="24" customFormat="false" ht="27.75" hidden="false" customHeight="true" outlineLevel="0" collapsed="false">
      <c r="B24" s="4" t="s">
        <v>19</v>
      </c>
      <c r="C24" s="5" t="s">
        <v>20</v>
      </c>
    </row>
    <row r="25" customFormat="false" ht="18.75" hidden="false" customHeight="true" outlineLevel="0" collapsed="false">
      <c r="B25" s="6" t="s">
        <v>21</v>
      </c>
      <c r="C25" s="7"/>
    </row>
    <row r="26" customFormat="false" ht="34.5" hidden="false" customHeight="true" outlineLevel="0" collapsed="false">
      <c r="B26" s="8" t="s">
        <v>22</v>
      </c>
      <c r="C26" s="13"/>
    </row>
    <row r="27" customFormat="false" ht="34.5" hidden="false" customHeight="true" outlineLevel="0" collapsed="false">
      <c r="B27" s="8" t="s">
        <v>23</v>
      </c>
      <c r="C27" s="7"/>
    </row>
    <row r="28" customFormat="false" ht="18.75" hidden="false" customHeight="true" outlineLevel="0" collapsed="false">
      <c r="B28" s="6" t="s">
        <v>24</v>
      </c>
      <c r="C28" s="14"/>
    </row>
    <row r="30" customFormat="false" ht="24" hidden="false" customHeight="true" outlineLevel="0" collapsed="false">
      <c r="B30" s="15" t="s">
        <v>25</v>
      </c>
    </row>
    <row r="31" customFormat="false" ht="36" hidden="false" customHeight="true" outlineLevel="0" collapsed="false">
      <c r="B31" s="4" t="s">
        <v>26</v>
      </c>
      <c r="C31" s="5" t="s">
        <v>27</v>
      </c>
      <c r="D31" s="5" t="s">
        <v>28</v>
      </c>
      <c r="E31" s="5" t="s">
        <v>29</v>
      </c>
      <c r="F31" s="5" t="s">
        <v>30</v>
      </c>
      <c r="G31" s="5" t="s">
        <v>31</v>
      </c>
    </row>
    <row r="32" customFormat="false" ht="18.75" hidden="false" customHeight="true" outlineLevel="0" collapsed="false">
      <c r="B32" s="6" t="s">
        <v>32</v>
      </c>
      <c r="C32" s="16" t="str">
        <f aca="false">IF(C15="","",C15)</f>
        <v/>
      </c>
      <c r="D32" s="16" t="str">
        <f aca="false">IF(C18="","",C18*1)</f>
        <v/>
      </c>
      <c r="E32" s="17" t="str">
        <f aca="false">IF(OR(C32="",D32="",D32&lt;=0),"",C32/D32)</f>
        <v/>
      </c>
      <c r="F32" s="17" t="str">
        <f aca="false">IF(OR(D32="",C19="",C19&lt;=0),"",D32/C19)</f>
        <v/>
      </c>
      <c r="G32" s="18" t="str">
        <f aca="false">IF(E32="","",IF(E32&lt;=1.5,"Cómodo",IF(E32&lt;=2.5,"Vigilar",IF(E32&lt;=3.5,"Tensión","Riesgo"))))</f>
        <v/>
      </c>
    </row>
    <row r="33" customFormat="false" ht="18.75" hidden="false" customHeight="true" outlineLevel="0" collapsed="false">
      <c r="B33" s="6" t="s">
        <v>33</v>
      </c>
      <c r="C33" s="16" t="str">
        <f aca="false">IF(C15="","",C15)</f>
        <v/>
      </c>
      <c r="D33" s="16" t="str">
        <f aca="false">IF(C18="","",C18*0.85)</f>
        <v/>
      </c>
      <c r="E33" s="17" t="str">
        <f aca="false">IF(OR(C33="",D33="",D33&lt;=0),"",C33/D33)</f>
        <v/>
      </c>
      <c r="F33" s="17" t="str">
        <f aca="false">IF(OR(D33="",C19="",C19&lt;=0),"",D33/C19)</f>
        <v/>
      </c>
      <c r="G33" s="18" t="str">
        <f aca="false">IF(E33="","",IF(E33&lt;=1.5,"Cómodo",IF(E33&lt;=2.5,"Vigilar",IF(E33&lt;=3.5,"Tensión","Riesgo"))))</f>
        <v/>
      </c>
    </row>
    <row r="34" customFormat="false" ht="18.75" hidden="false" customHeight="true" outlineLevel="0" collapsed="false">
      <c r="B34" s="6" t="s">
        <v>34</v>
      </c>
      <c r="C34" s="16" t="str">
        <f aca="false">IF(C15="","",C15)</f>
        <v/>
      </c>
      <c r="D34" s="16" t="str">
        <f aca="false">IF(C18="","",C18*0.7)</f>
        <v/>
      </c>
      <c r="E34" s="17" t="str">
        <f aca="false">IF(OR(C34="",D34="",D34&lt;=0),"",C34/D34)</f>
        <v/>
      </c>
      <c r="F34" s="17" t="str">
        <f aca="false">IF(OR(D34="",C19="",C19&lt;=0),"",D34/C19)</f>
        <v/>
      </c>
      <c r="G34" s="18" t="str">
        <f aca="false">IF(E34="","",IF(E34&lt;=1.5,"Cómodo",IF(E34&lt;=2.5,"Vigilar",IF(E34&lt;=3.5,"Tensión","Riesgo"))))</f>
        <v/>
      </c>
    </row>
    <row r="35" customFormat="false" ht="18.75" hidden="false" customHeight="true" outlineLevel="0" collapsed="false">
      <c r="B35" s="6" t="s">
        <v>35</v>
      </c>
      <c r="C35" s="16" t="str">
        <f aca="false">IF(C15="","",C15)</f>
        <v/>
      </c>
      <c r="D35" s="16" t="str">
        <f aca="false">IF(C18="","",C18*0.55)</f>
        <v/>
      </c>
      <c r="E35" s="17" t="str">
        <f aca="false">IF(OR(C35="",D35="",D35&lt;=0),"",C35/D35)</f>
        <v/>
      </c>
      <c r="F35" s="17" t="str">
        <f aca="false">IF(OR(D35="",C19="",C19&lt;=0),"",D35/C19)</f>
        <v/>
      </c>
      <c r="G35" s="18" t="str">
        <f aca="false">IF(E35="","",IF(E35&lt;=1.5,"Cómodo",IF(E35&lt;=2.5,"Vigilar",IF(E35&lt;=3.5,"Tensión","Riesgo"))))</f>
        <v/>
      </c>
    </row>
    <row r="36" customFormat="false" ht="18.75" hidden="false" customHeight="true" outlineLevel="0" collapsed="false">
      <c r="B36" s="6" t="s">
        <v>36</v>
      </c>
      <c r="C36" s="16" t="str">
        <f aca="false">IF(OR(C15="",C25=""),"",C15+C25)</f>
        <v/>
      </c>
      <c r="D36" s="16" t="str">
        <f aca="false">IF(C18="","",C18*1)</f>
        <v/>
      </c>
      <c r="E36" s="17" t="str">
        <f aca="false">IF(OR(C36="",D36="",D36&lt;=0),"",C36/D36)</f>
        <v/>
      </c>
      <c r="F36" s="17" t="str">
        <f aca="false">IF(OR(D36="",C19="",C25="",C26="",C19+C25*C26/100&lt;=0),"",D36/(C19+C25*C26/100))</f>
        <v/>
      </c>
      <c r="G36" s="18" t="str">
        <f aca="false">IF(E36="","",IF(E36&lt;=1.5,"Cómodo",IF(E36&lt;=2.5,"Vigilar",IF(E36&lt;=3.5,"Tensión","Riesgo"))))</f>
        <v/>
      </c>
    </row>
    <row r="37" customFormat="false" ht="18.75" hidden="false" customHeight="true" outlineLevel="0" collapsed="false">
      <c r="B37" s="6" t="s">
        <v>37</v>
      </c>
      <c r="C37" s="16" t="str">
        <f aca="false">IF(OR(C15="",C25=""),"",C15+C25)</f>
        <v/>
      </c>
      <c r="D37" s="16" t="str">
        <f aca="false">IF(C18="","",C18*0.7)</f>
        <v/>
      </c>
      <c r="E37" s="17" t="str">
        <f aca="false">IF(OR(C37="",D37="",D37&lt;=0),"",C37/D37)</f>
        <v/>
      </c>
      <c r="F37" s="17" t="str">
        <f aca="false">IF(OR(D37="",C19="",C25="",C26="",C19+C25*C26/100&lt;=0),"",D37/(C19+C25*C26/100))</f>
        <v/>
      </c>
      <c r="G37" s="18" t="str">
        <f aca="false">IF(E37="","",IF(E37&lt;=1.5,"Cómodo",IF(E37&lt;=2.5,"Vigilar",IF(E37&lt;=3.5,"Tensión","Riesgo"))))</f>
        <v/>
      </c>
    </row>
    <row r="39" customFormat="false" ht="24" hidden="false" customHeight="true" outlineLevel="0" collapsed="false">
      <c r="B39" s="15" t="s">
        <v>38</v>
      </c>
    </row>
    <row r="40" customFormat="false" ht="27.75" hidden="false" customHeight="true" outlineLevel="0" collapsed="false">
      <c r="B40" s="4" t="s">
        <v>39</v>
      </c>
      <c r="C40" s="5" t="s">
        <v>4</v>
      </c>
    </row>
    <row r="41" customFormat="false" ht="34.5" hidden="false" customHeight="true" outlineLevel="0" collapsed="false">
      <c r="B41" s="8" t="s">
        <v>40</v>
      </c>
      <c r="C41" s="16" t="str">
        <f aca="false">IF(D34="","",D34)</f>
        <v/>
      </c>
    </row>
    <row r="42" customFormat="false" ht="18.75" hidden="false" customHeight="true" outlineLevel="0" collapsed="false">
      <c r="B42" s="6" t="s">
        <v>41</v>
      </c>
      <c r="C42" s="16" t="str">
        <f aca="false">IF(OR(C41="",C28=""),"",C41*C28)</f>
        <v/>
      </c>
    </row>
    <row r="43" customFormat="false" ht="19.5" hidden="false" customHeight="true" outlineLevel="0" collapsed="false">
      <c r="B43" s="11" t="s">
        <v>42</v>
      </c>
      <c r="C43" s="12" t="str">
        <f aca="false">IF(OR(C42="",C15=""),"",C42-C15)</f>
        <v/>
      </c>
    </row>
    <row r="44" customFormat="false" ht="34.5" hidden="false" customHeight="true" outlineLevel="0" collapsed="false">
      <c r="B44" s="8" t="s">
        <v>43</v>
      </c>
      <c r="C44" s="16" t="str">
        <f aca="false">IF(OR(C18="",C28="",C15=""),"",C18*C28-C15)</f>
        <v/>
      </c>
    </row>
    <row r="45" customFormat="false" ht="34.5" hidden="false" customHeight="true" outlineLevel="0" collapsed="false">
      <c r="B45" s="19" t="s">
        <v>44</v>
      </c>
      <c r="C45" s="10" t="str">
        <f aca="false">IF(OR(C43="",C44=""),"",C44-C43)</f>
        <v/>
      </c>
    </row>
    <row r="47" customFormat="false" ht="24" hidden="false" customHeight="true" outlineLevel="0" collapsed="false">
      <c r="B47" s="15" t="s">
        <v>45</v>
      </c>
    </row>
    <row r="48" customFormat="false" ht="27.75" hidden="false" customHeight="true" outlineLevel="0" collapsed="false">
      <c r="B48" s="4" t="s">
        <v>46</v>
      </c>
      <c r="C48" s="5" t="s">
        <v>4</v>
      </c>
    </row>
    <row r="49" customFormat="false" ht="18.75" hidden="false" customHeight="true" outlineLevel="0" collapsed="false">
      <c r="B49" s="6" t="s">
        <v>47</v>
      </c>
      <c r="C49" s="16" t="str">
        <f aca="false">IF(C18="","",C18)</f>
        <v/>
      </c>
    </row>
    <row r="50" customFormat="false" ht="18.75" hidden="false" customHeight="true" outlineLevel="0" collapsed="false">
      <c r="B50" s="6" t="s">
        <v>48</v>
      </c>
      <c r="C50" s="16" t="str">
        <f aca="false">IF(C19="","",C19)</f>
        <v/>
      </c>
    </row>
    <row r="51" customFormat="false" ht="18.75" hidden="false" customHeight="true" outlineLevel="0" collapsed="false">
      <c r="B51" s="6" t="s">
        <v>49</v>
      </c>
      <c r="C51" s="16" t="str">
        <f aca="false">IF(C20="","",C20)</f>
        <v/>
      </c>
    </row>
    <row r="52" customFormat="false" ht="18.75" hidden="false" customHeight="true" outlineLevel="0" collapsed="false">
      <c r="B52" s="6" t="s">
        <v>50</v>
      </c>
      <c r="C52" s="16" t="str">
        <f aca="false">IF(C21="","",C21)</f>
        <v/>
      </c>
    </row>
    <row r="53" customFormat="false" ht="18.75" hidden="false" customHeight="true" outlineLevel="0" collapsed="false">
      <c r="B53" s="6" t="s">
        <v>51</v>
      </c>
      <c r="C53" s="16" t="str">
        <f aca="false">IF(C22="","",C22)</f>
        <v/>
      </c>
    </row>
    <row r="54" customFormat="false" ht="19.5" hidden="false" customHeight="true" outlineLevel="0" collapsed="false">
      <c r="B54" s="11" t="s">
        <v>52</v>
      </c>
      <c r="C54" s="12" t="str">
        <f aca="false">IF(C49="","",C49-N(C50)-N(C51)-N(C52)-N(C53))</f>
        <v/>
      </c>
    </row>
    <row r="55" customFormat="false" ht="18.75" hidden="false" customHeight="true" outlineLevel="0" collapsed="false">
      <c r="B55" s="6" t="s">
        <v>53</v>
      </c>
      <c r="C55" s="20" t="str">
        <f aca="false">IF(OR(C15="",C54="",C54&lt;=0),"",C15/C54)</f>
        <v/>
      </c>
    </row>
    <row r="56" customFormat="false" ht="34.5" hidden="false" customHeight="true" outlineLevel="0" collapsed="false">
      <c r="B56" s="19" t="s">
        <v>54</v>
      </c>
      <c r="C56" s="10" t="str">
        <f aca="false">IF(OR(C54="",C27=""),"",C54-C27)</f>
        <v/>
      </c>
    </row>
    <row r="57" customFormat="false" ht="19.5" hidden="false" customHeight="true" outlineLevel="0" collapsed="false">
      <c r="B57" s="9" t="s">
        <v>55</v>
      </c>
      <c r="C57" s="21" t="str">
        <f aca="false">IF(OR(E37="",C56=""),"",IF(E37&gt;3.5,"No cabe: con un año flojo la conversación deja de ser sobre el precio.",IF(C56&gt;=0,"Cabe: el múltiplo aguanta y la caja paga el servicio.","El múltiplo aguanta, pero la caja no llega: pide carencia de principal o más plazo.")))</f>
        <v/>
      </c>
    </row>
    <row r="59" customFormat="false" ht="15" hidden="false" customHeight="true" outlineLevel="0" collapsed="false">
      <c r="B59" s="22" t="s">
        <v>56</v>
      </c>
      <c r="C59" s="22"/>
      <c r="D59" s="22" t="s">
        <v>57</v>
      </c>
      <c r="E59" s="22"/>
      <c r="F59" s="22" t="s">
        <v>58</v>
      </c>
      <c r="G59" s="22"/>
    </row>
    <row r="60" customFormat="false" ht="30" hidden="false" customHeight="true" outlineLevel="0" collapsed="false">
      <c r="B60" s="23" t="str">
        <f aca="false">IF(E32="","",E32)</f>
        <v/>
      </c>
      <c r="C60" s="23"/>
      <c r="D60" s="24" t="str">
        <f aca="false">IF(E37="","",E37)</f>
        <v/>
      </c>
      <c r="E60" s="24"/>
      <c r="F60" s="25" t="str">
        <f aca="false">IF(C43="","",C43)</f>
        <v/>
      </c>
      <c r="G60" s="25"/>
    </row>
  </sheetData>
  <sheetProtection sheet="true"/>
  <mergeCells count="7">
    <mergeCell ref="B4:G4"/>
    <mergeCell ref="B59:C59"/>
    <mergeCell ref="D59:E59"/>
    <mergeCell ref="F59:G59"/>
    <mergeCell ref="B60:C60"/>
    <mergeCell ref="D60:E60"/>
    <mergeCell ref="F60:G60"/>
  </mergeCells>
  <conditionalFormatting sqref="C56">
    <cfRule type="cellIs" priority="2" operator="greaterThanOrEqual" aboveAverage="0" equalAverage="0" bottom="0" percent="0" rank="0" text="" dxfId="0">
      <formula>0</formula>
    </cfRule>
    <cfRule type="cellIs" priority="3" operator="lessThan" aboveAverage="0" equalAverage="0" bottom="0" percent="0" rank="0" text="" dxfId="1">
      <formula>0</formula>
    </cfRule>
  </conditionalFormatting>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0"/>
    <col collapsed="false" customWidth="true" hidden="false" outlineLevel="0" max="4" min="3" style="0" width="15"/>
    <col collapsed="false" customWidth="true" hidden="false" outlineLevel="0" max="6" min="5" style="0" width="13"/>
    <col collapsed="false" customWidth="true" hidden="false" outlineLevel="0" max="7" min="7" style="0" width="15"/>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26" t="s">
        <v>59</v>
      </c>
      <c r="C4" s="26"/>
      <c r="D4" s="26"/>
      <c r="E4" s="26"/>
      <c r="F4" s="26"/>
      <c r="G4" s="26"/>
    </row>
    <row r="5" customFormat="false" ht="9.75" hidden="false" customHeight="true" outlineLevel="0" collapsed="false"/>
    <row r="7" customFormat="false" ht="27.75" hidden="false" customHeight="true" outlineLevel="0" collapsed="false">
      <c r="B7" s="4" t="s">
        <v>3</v>
      </c>
      <c r="C7" s="5" t="s">
        <v>4</v>
      </c>
    </row>
    <row r="8" customFormat="false" ht="18.75" hidden="false" customHeight="true" outlineLevel="0" collapsed="false">
      <c r="B8" s="6" t="s">
        <v>5</v>
      </c>
      <c r="C8" s="7" t="n">
        <v>118000</v>
      </c>
    </row>
    <row r="9" customFormat="false" ht="34.5" hidden="false" customHeight="true" outlineLevel="0" collapsed="false">
      <c r="B9" s="8" t="s">
        <v>6</v>
      </c>
      <c r="C9" s="7" t="n">
        <v>62000</v>
      </c>
    </row>
    <row r="10" customFormat="false" ht="18.75" hidden="false" customHeight="true" outlineLevel="0" collapsed="false">
      <c r="B10" s="6" t="s">
        <v>7</v>
      </c>
      <c r="C10" s="7" t="n">
        <v>38000</v>
      </c>
    </row>
    <row r="11" customFormat="false" ht="18.75" hidden="false" customHeight="true" outlineLevel="0" collapsed="false">
      <c r="B11" s="6" t="s">
        <v>8</v>
      </c>
      <c r="C11" s="7" t="n">
        <v>14000</v>
      </c>
    </row>
    <row r="12" customFormat="false" ht="18.75" hidden="false" customHeight="true" outlineLevel="0" collapsed="false">
      <c r="B12" s="6" t="s">
        <v>9</v>
      </c>
      <c r="C12" s="7" t="n">
        <v>0</v>
      </c>
    </row>
    <row r="13" customFormat="false" ht="19.5" hidden="false" customHeight="true" outlineLevel="0" collapsed="false">
      <c r="B13" s="9" t="s">
        <v>10</v>
      </c>
      <c r="C13" s="10" t="n">
        <f aca="false">IF(COUNT(C8:C12)=0,"",SUM(C8:C12))</f>
        <v>232000</v>
      </c>
    </row>
    <row r="14" customFormat="false" ht="18.75" hidden="false" customHeight="true" outlineLevel="0" collapsed="false">
      <c r="B14" s="6" t="s">
        <v>11</v>
      </c>
      <c r="C14" s="7" t="n">
        <v>58000</v>
      </c>
    </row>
    <row r="15" customFormat="false" ht="19.5" hidden="false" customHeight="true" outlineLevel="0" collapsed="false">
      <c r="B15" s="11" t="s">
        <v>12</v>
      </c>
      <c r="C15" s="12" t="n">
        <f aca="false">IF(OR(C13="",C14=""),"",C13-C14)</f>
        <v>174000</v>
      </c>
    </row>
    <row r="17" customFormat="false" ht="27.75" hidden="false" customHeight="true" outlineLevel="0" collapsed="false">
      <c r="B17" s="4" t="s">
        <v>13</v>
      </c>
      <c r="C17" s="5" t="s">
        <v>4</v>
      </c>
    </row>
    <row r="18" customFormat="false" ht="34.5" hidden="false" customHeight="true" outlineLevel="0" collapsed="false">
      <c r="B18" s="8" t="s">
        <v>14</v>
      </c>
      <c r="C18" s="7" t="n">
        <v>226000</v>
      </c>
    </row>
    <row r="19" customFormat="false" ht="18.75" hidden="false" customHeight="true" outlineLevel="0" collapsed="false">
      <c r="B19" s="6" t="s">
        <v>15</v>
      </c>
      <c r="C19" s="7" t="n">
        <v>14000</v>
      </c>
    </row>
    <row r="20" customFormat="false" ht="18.75" hidden="false" customHeight="true" outlineLevel="0" collapsed="false">
      <c r="B20" s="6" t="s">
        <v>16</v>
      </c>
      <c r="C20" s="7" t="n">
        <v>43500</v>
      </c>
    </row>
    <row r="21" customFormat="false" ht="34.5" hidden="false" customHeight="true" outlineLevel="0" collapsed="false">
      <c r="B21" s="8" t="s">
        <v>17</v>
      </c>
      <c r="C21" s="7" t="n">
        <v>90500</v>
      </c>
    </row>
    <row r="22" customFormat="false" ht="18.75" hidden="false" customHeight="true" outlineLevel="0" collapsed="false">
      <c r="B22" s="6" t="s">
        <v>18</v>
      </c>
      <c r="C22" s="7" t="n">
        <v>64000</v>
      </c>
    </row>
    <row r="24" customFormat="false" ht="27.75" hidden="false" customHeight="true" outlineLevel="0" collapsed="false">
      <c r="B24" s="4" t="s">
        <v>19</v>
      </c>
      <c r="C24" s="5" t="s">
        <v>20</v>
      </c>
    </row>
    <row r="25" customFormat="false" ht="18.75" hidden="false" customHeight="true" outlineLevel="0" collapsed="false">
      <c r="B25" s="6" t="s">
        <v>21</v>
      </c>
      <c r="C25" s="7" t="n">
        <v>250000</v>
      </c>
    </row>
    <row r="26" customFormat="false" ht="34.5" hidden="false" customHeight="true" outlineLevel="0" collapsed="false">
      <c r="B26" s="8" t="s">
        <v>22</v>
      </c>
      <c r="C26" s="13" t="n">
        <v>3.5</v>
      </c>
    </row>
    <row r="27" customFormat="false" ht="34.5" hidden="false" customHeight="true" outlineLevel="0" collapsed="false">
      <c r="B27" s="8" t="s">
        <v>23</v>
      </c>
      <c r="C27" s="7" t="n">
        <v>42000</v>
      </c>
    </row>
    <row r="28" customFormat="false" ht="18.75" hidden="false" customHeight="true" outlineLevel="0" collapsed="false">
      <c r="B28" s="6" t="s">
        <v>24</v>
      </c>
      <c r="C28" s="14" t="n">
        <v>2.5</v>
      </c>
    </row>
    <row r="30" customFormat="false" ht="24" hidden="false" customHeight="true" outlineLevel="0" collapsed="false">
      <c r="B30" s="15" t="s">
        <v>25</v>
      </c>
    </row>
    <row r="31" customFormat="false" ht="36" hidden="false" customHeight="true" outlineLevel="0" collapsed="false">
      <c r="B31" s="4" t="s">
        <v>26</v>
      </c>
      <c r="C31" s="5" t="s">
        <v>27</v>
      </c>
      <c r="D31" s="5" t="s">
        <v>28</v>
      </c>
      <c r="E31" s="5" t="s">
        <v>29</v>
      </c>
      <c r="F31" s="5" t="s">
        <v>30</v>
      </c>
      <c r="G31" s="5" t="s">
        <v>31</v>
      </c>
    </row>
    <row r="32" customFormat="false" ht="18.75" hidden="false" customHeight="true" outlineLevel="0" collapsed="false">
      <c r="B32" s="6" t="s">
        <v>32</v>
      </c>
      <c r="C32" s="16" t="n">
        <f aca="false">IF(C15="","",C15)</f>
        <v>174000</v>
      </c>
      <c r="D32" s="16" t="n">
        <f aca="false">IF(C18="","",C18*1)</f>
        <v>226000</v>
      </c>
      <c r="E32" s="17" t="n">
        <f aca="false">IF(OR(C32="",D32="",D32&lt;=0),"",C32/D32)</f>
        <v>0.769911504424779</v>
      </c>
      <c r="F32" s="17" t="n">
        <f aca="false">IF(OR(D32="",C19="",C19&lt;=0),"",D32/C19)</f>
        <v>16.1428571428571</v>
      </c>
      <c r="G32" s="18" t="str">
        <f aca="false">IF(E32="","",IF(E32&lt;=1.5,"Cómodo",IF(E32&lt;=2.5,"Vigilar",IF(E32&lt;=3.5,"Tensión","Riesgo"))))</f>
        <v>Cómodo</v>
      </c>
    </row>
    <row r="33" customFormat="false" ht="18.75" hidden="false" customHeight="true" outlineLevel="0" collapsed="false">
      <c r="B33" s="6" t="s">
        <v>33</v>
      </c>
      <c r="C33" s="16" t="n">
        <f aca="false">IF(C15="","",C15)</f>
        <v>174000</v>
      </c>
      <c r="D33" s="16" t="n">
        <f aca="false">IF(C18="","",C18*0.85)</f>
        <v>192100</v>
      </c>
      <c r="E33" s="17" t="n">
        <f aca="false">IF(OR(C33="",D33="",D33&lt;=0),"",C33/D33)</f>
        <v>0.90577824049974</v>
      </c>
      <c r="F33" s="17" t="n">
        <f aca="false">IF(OR(D33="",C19="",C19&lt;=0),"",D33/C19)</f>
        <v>13.7214285714286</v>
      </c>
      <c r="G33" s="18" t="str">
        <f aca="false">IF(E33="","",IF(E33&lt;=1.5,"Cómodo",IF(E33&lt;=2.5,"Vigilar",IF(E33&lt;=3.5,"Tensión","Riesgo"))))</f>
        <v>Cómodo</v>
      </c>
    </row>
    <row r="34" customFormat="false" ht="18.75" hidden="false" customHeight="true" outlineLevel="0" collapsed="false">
      <c r="B34" s="6" t="s">
        <v>34</v>
      </c>
      <c r="C34" s="16" t="n">
        <f aca="false">IF(C15="","",C15)</f>
        <v>174000</v>
      </c>
      <c r="D34" s="16" t="n">
        <f aca="false">IF(C18="","",C18*0.7)</f>
        <v>158200</v>
      </c>
      <c r="E34" s="17" t="n">
        <f aca="false">IF(OR(C34="",D34="",D34&lt;=0),"",C34/D34)</f>
        <v>1.09987357774968</v>
      </c>
      <c r="F34" s="17" t="n">
        <f aca="false">IF(OR(D34="",C19="",C19&lt;=0),"",D34/C19)</f>
        <v>11.3</v>
      </c>
      <c r="G34" s="18" t="str">
        <f aca="false">IF(E34="","",IF(E34&lt;=1.5,"Cómodo",IF(E34&lt;=2.5,"Vigilar",IF(E34&lt;=3.5,"Tensión","Riesgo"))))</f>
        <v>Cómodo</v>
      </c>
    </row>
    <row r="35" customFormat="false" ht="18.75" hidden="false" customHeight="true" outlineLevel="0" collapsed="false">
      <c r="B35" s="6" t="s">
        <v>35</v>
      </c>
      <c r="C35" s="16" t="n">
        <f aca="false">IF(C15="","",C15)</f>
        <v>174000</v>
      </c>
      <c r="D35" s="16" t="n">
        <f aca="false">IF(C18="","",C18*0.55)</f>
        <v>124300</v>
      </c>
      <c r="E35" s="17" t="n">
        <f aca="false">IF(OR(C35="",D35="",D35&lt;=0),"",C35/D35)</f>
        <v>1.39983909895414</v>
      </c>
      <c r="F35" s="17" t="n">
        <f aca="false">IF(OR(D35="",C19="",C19&lt;=0),"",D35/C19)</f>
        <v>8.87857142857143</v>
      </c>
      <c r="G35" s="18" t="str">
        <f aca="false">IF(E35="","",IF(E35&lt;=1.5,"Cómodo",IF(E35&lt;=2.5,"Vigilar",IF(E35&lt;=3.5,"Tensión","Riesgo"))))</f>
        <v>Cómodo</v>
      </c>
    </row>
    <row r="36" customFormat="false" ht="18.75" hidden="false" customHeight="true" outlineLevel="0" collapsed="false">
      <c r="B36" s="6" t="s">
        <v>36</v>
      </c>
      <c r="C36" s="16" t="n">
        <f aca="false">IF(OR(C15="",C25=""),"",C15+C25)</f>
        <v>424000</v>
      </c>
      <c r="D36" s="16" t="n">
        <f aca="false">IF(C18="","",C18*1)</f>
        <v>226000</v>
      </c>
      <c r="E36" s="17" t="n">
        <f aca="false">IF(OR(C36="",D36="",D36&lt;=0),"",C36/D36)</f>
        <v>1.87610619469027</v>
      </c>
      <c r="F36" s="17" t="n">
        <f aca="false">IF(OR(D36="",C19="",C25="",C26="",C19+C25*C26/100&lt;=0),"",D36/(C19+C25*C26/100))</f>
        <v>9.93406593406593</v>
      </c>
      <c r="G36" s="18" t="str">
        <f aca="false">IF(E36="","",IF(E36&lt;=1.5,"Cómodo",IF(E36&lt;=2.5,"Vigilar",IF(E36&lt;=3.5,"Tensión","Riesgo"))))</f>
        <v>Vigilar</v>
      </c>
    </row>
    <row r="37" customFormat="false" ht="18.75" hidden="false" customHeight="true" outlineLevel="0" collapsed="false">
      <c r="B37" s="6" t="s">
        <v>37</v>
      </c>
      <c r="C37" s="16" t="n">
        <f aca="false">IF(OR(C15="",C25=""),"",C15+C25)</f>
        <v>424000</v>
      </c>
      <c r="D37" s="16" t="n">
        <f aca="false">IF(C18="","",C18*0.7)</f>
        <v>158200</v>
      </c>
      <c r="E37" s="17" t="n">
        <f aca="false">IF(OR(C37="",D37="",D37&lt;=0),"",C37/D37)</f>
        <v>2.68015170670038</v>
      </c>
      <c r="F37" s="17" t="n">
        <f aca="false">IF(OR(D37="",C19="",C25="",C26="",C19+C25*C26/100&lt;=0),"",D37/(C19+C25*C26/100))</f>
        <v>6.95384615384615</v>
      </c>
      <c r="G37" s="18" t="str">
        <f aca="false">IF(E37="","",IF(E37&lt;=1.5,"Cómodo",IF(E37&lt;=2.5,"Vigilar",IF(E37&lt;=3.5,"Tensión","Riesgo"))))</f>
        <v>Tensión</v>
      </c>
    </row>
    <row r="39" customFormat="false" ht="24" hidden="false" customHeight="true" outlineLevel="0" collapsed="false">
      <c r="B39" s="15" t="s">
        <v>38</v>
      </c>
    </row>
    <row r="40" customFormat="false" ht="27.75" hidden="false" customHeight="true" outlineLevel="0" collapsed="false">
      <c r="B40" s="4" t="s">
        <v>39</v>
      </c>
      <c r="C40" s="5" t="s">
        <v>4</v>
      </c>
    </row>
    <row r="41" customFormat="false" ht="34.5" hidden="false" customHeight="true" outlineLevel="0" collapsed="false">
      <c r="B41" s="8" t="s">
        <v>40</v>
      </c>
      <c r="C41" s="16" t="n">
        <f aca="false">IF(D34="","",D34)</f>
        <v>158200</v>
      </c>
    </row>
    <row r="42" customFormat="false" ht="18.75" hidden="false" customHeight="true" outlineLevel="0" collapsed="false">
      <c r="B42" s="6" t="s">
        <v>41</v>
      </c>
      <c r="C42" s="16" t="n">
        <f aca="false">IF(OR(C41="",C28=""),"",C41*C28)</f>
        <v>395500</v>
      </c>
    </row>
    <row r="43" customFormat="false" ht="19.5" hidden="false" customHeight="true" outlineLevel="0" collapsed="false">
      <c r="B43" s="11" t="s">
        <v>42</v>
      </c>
      <c r="C43" s="12" t="n">
        <f aca="false">IF(OR(C42="",C15=""),"",C42-C15)</f>
        <v>221500</v>
      </c>
    </row>
    <row r="44" customFormat="false" ht="34.5" hidden="false" customHeight="true" outlineLevel="0" collapsed="false">
      <c r="B44" s="8" t="s">
        <v>43</v>
      </c>
      <c r="C44" s="16" t="n">
        <f aca="false">IF(OR(C18="",C28="",C15=""),"",C18*C28-C15)</f>
        <v>391000</v>
      </c>
    </row>
    <row r="45" customFormat="false" ht="34.5" hidden="false" customHeight="true" outlineLevel="0" collapsed="false">
      <c r="B45" s="19" t="s">
        <v>44</v>
      </c>
      <c r="C45" s="10" t="n">
        <f aca="false">IF(OR(C43="",C44=""),"",C44-C43)</f>
        <v>169500</v>
      </c>
    </row>
    <row r="47" customFormat="false" ht="24" hidden="false" customHeight="true" outlineLevel="0" collapsed="false">
      <c r="B47" s="15" t="s">
        <v>45</v>
      </c>
    </row>
    <row r="48" customFormat="false" ht="27.75" hidden="false" customHeight="true" outlineLevel="0" collapsed="false">
      <c r="B48" s="4" t="s">
        <v>46</v>
      </c>
      <c r="C48" s="5" t="s">
        <v>4</v>
      </c>
    </row>
    <row r="49" customFormat="false" ht="18.75" hidden="false" customHeight="true" outlineLevel="0" collapsed="false">
      <c r="B49" s="6" t="s">
        <v>47</v>
      </c>
      <c r="C49" s="16" t="n">
        <f aca="false">IF(C18="","",C18)</f>
        <v>226000</v>
      </c>
    </row>
    <row r="50" customFormat="false" ht="18.75" hidden="false" customHeight="true" outlineLevel="0" collapsed="false">
      <c r="B50" s="6" t="s">
        <v>48</v>
      </c>
      <c r="C50" s="16" t="n">
        <f aca="false">IF(C19="","",C19)</f>
        <v>14000</v>
      </c>
    </row>
    <row r="51" customFormat="false" ht="18.75" hidden="false" customHeight="true" outlineLevel="0" collapsed="false">
      <c r="B51" s="6" t="s">
        <v>49</v>
      </c>
      <c r="C51" s="16" t="n">
        <f aca="false">IF(C20="","",C20)</f>
        <v>43500</v>
      </c>
    </row>
    <row r="52" customFormat="false" ht="18.75" hidden="false" customHeight="true" outlineLevel="0" collapsed="false">
      <c r="B52" s="6" t="s">
        <v>50</v>
      </c>
      <c r="C52" s="16" t="n">
        <f aca="false">IF(C21="","",C21)</f>
        <v>90500</v>
      </c>
    </row>
    <row r="53" customFormat="false" ht="18.75" hidden="false" customHeight="true" outlineLevel="0" collapsed="false">
      <c r="B53" s="6" t="s">
        <v>51</v>
      </c>
      <c r="C53" s="16" t="n">
        <f aca="false">IF(C22="","",C22)</f>
        <v>64000</v>
      </c>
    </row>
    <row r="54" customFormat="false" ht="19.5" hidden="false" customHeight="true" outlineLevel="0" collapsed="false">
      <c r="B54" s="11" t="s">
        <v>52</v>
      </c>
      <c r="C54" s="12" t="n">
        <f aca="false">IF(C49="","",C49-N(C50)-N(C51)-N(C52)-N(C53))</f>
        <v>14000</v>
      </c>
    </row>
    <row r="55" customFormat="false" ht="18.75" hidden="false" customHeight="true" outlineLevel="0" collapsed="false">
      <c r="B55" s="6" t="s">
        <v>53</v>
      </c>
      <c r="C55" s="20" t="n">
        <f aca="false">IF(OR(C15="",C54="",C54&lt;=0),"",C15/C54)</f>
        <v>12.4285714285714</v>
      </c>
    </row>
    <row r="56" customFormat="false" ht="34.5" hidden="false" customHeight="true" outlineLevel="0" collapsed="false">
      <c r="B56" s="19" t="s">
        <v>54</v>
      </c>
      <c r="C56" s="10" t="n">
        <f aca="false">IF(OR(C54="",C27=""),"",C54-C27)</f>
        <v>-28000</v>
      </c>
    </row>
    <row r="57" customFormat="false" ht="19.5" hidden="false" customHeight="true" outlineLevel="0" collapsed="false">
      <c r="B57" s="9" t="s">
        <v>55</v>
      </c>
      <c r="C57" s="21" t="str">
        <f aca="false">IF(OR(E37="",C56=""),"",IF(E37&gt;3.5,"No cabe: con un año flojo la conversación deja de ser sobre el precio.",IF(C56&gt;=0,"Cabe: el múltiplo aguanta y la caja paga el servicio.","El múltiplo aguanta, pero la caja no llega: pide carencia de principal o más plazo.")))</f>
        <v>El múltiplo aguanta, pero la caja no llega: pide carencia de principal o más plazo.</v>
      </c>
    </row>
    <row r="59" customFormat="false" ht="15" hidden="false" customHeight="true" outlineLevel="0" collapsed="false">
      <c r="B59" s="22" t="s">
        <v>56</v>
      </c>
      <c r="C59" s="22"/>
      <c r="D59" s="22" t="s">
        <v>57</v>
      </c>
      <c r="E59" s="22"/>
      <c r="F59" s="22" t="s">
        <v>58</v>
      </c>
      <c r="G59" s="22"/>
    </row>
    <row r="60" customFormat="false" ht="30" hidden="false" customHeight="true" outlineLevel="0" collapsed="false">
      <c r="B60" s="23" t="n">
        <f aca="false">IF(E32="","",E32)</f>
        <v>0.769911504424779</v>
      </c>
      <c r="C60" s="23"/>
      <c r="D60" s="24" t="n">
        <f aca="false">IF(E37="","",E37)</f>
        <v>2.68015170670038</v>
      </c>
      <c r="E60" s="24"/>
      <c r="F60" s="25" t="n">
        <f aca="false">IF(C43="","",C43)</f>
        <v>221500</v>
      </c>
      <c r="G60" s="25"/>
    </row>
  </sheetData>
  <sheetProtection sheet="true"/>
  <mergeCells count="7">
    <mergeCell ref="B4:G4"/>
    <mergeCell ref="B59:C59"/>
    <mergeCell ref="D59:E59"/>
    <mergeCell ref="F59:G59"/>
    <mergeCell ref="B60:C60"/>
    <mergeCell ref="D60:E60"/>
    <mergeCell ref="F60:G60"/>
  </mergeCells>
  <conditionalFormatting sqref="C56">
    <cfRule type="cellIs" priority="2" operator="greaterThanOrEqual" aboveAverage="0" equalAverage="0" bottom="0" percent="0" rank="0" text="" dxfId="0">
      <formula>0</formula>
    </cfRule>
    <cfRule type="cellIs" priority="3" operator="lessThan" aboveAverage="0" equalAverage="0" bottom="0" percent="0" rank="0" text="" dxfId="1">
      <formula>0</formula>
    </cfRule>
  </conditionalFormatting>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46"/>
  </cols>
  <sheetData>
    <row r="2" customFormat="false" ht="25.5" hidden="false" customHeight="true" outlineLevel="0" collapsed="false">
      <c r="B2" s="1" t="s">
        <v>0</v>
      </c>
    </row>
    <row r="3" customFormat="false" ht="15" hidden="false" customHeight="false" outlineLevel="0" collapsed="false">
      <c r="B3" s="27" t="s">
        <v>60</v>
      </c>
    </row>
    <row r="5" customFormat="false" ht="24" hidden="false" customHeight="true" outlineLevel="0" collapsed="false">
      <c r="B5" s="15" t="s">
        <v>61</v>
      </c>
    </row>
    <row r="6" customFormat="false" ht="60" hidden="false" customHeight="true" outlineLevel="0" collapsed="false">
      <c r="B6" s="28" t="s">
        <v>62</v>
      </c>
      <c r="C6" s="28"/>
    </row>
    <row r="8" customFormat="false" ht="24" hidden="false" customHeight="true" outlineLevel="0" collapsed="false">
      <c r="B8" s="15" t="s">
        <v>63</v>
      </c>
    </row>
    <row r="9" customFormat="false" ht="75" hidden="false" customHeight="true" outlineLevel="0" collapsed="false">
      <c r="B9" s="28" t="s">
        <v>64</v>
      </c>
      <c r="C9" s="28"/>
    </row>
    <row r="10" customFormat="false" ht="15.75" hidden="false" customHeight="true" outlineLevel="0" collapsed="false">
      <c r="B10" s="28" t="s">
        <v>65</v>
      </c>
      <c r="C10" s="28"/>
    </row>
    <row r="11" customFormat="false" ht="30" hidden="false" customHeight="true" outlineLevel="0" collapsed="false">
      <c r="B11" s="28" t="s">
        <v>66</v>
      </c>
      <c r="C11" s="28"/>
    </row>
    <row r="12" customFormat="false" ht="30" hidden="false" customHeight="true" outlineLevel="0" collapsed="false">
      <c r="B12" s="28" t="s">
        <v>67</v>
      </c>
      <c r="C12" s="28"/>
    </row>
    <row r="13" customFormat="false" ht="30" hidden="false" customHeight="true" outlineLevel="0" collapsed="false">
      <c r="B13" s="28" t="s">
        <v>68</v>
      </c>
      <c r="C13" s="28"/>
    </row>
    <row r="15" customFormat="false" ht="24" hidden="false" customHeight="true" outlineLevel="0" collapsed="false">
      <c r="B15" s="15" t="s">
        <v>69</v>
      </c>
    </row>
    <row r="16" customFormat="false" ht="30" hidden="false" customHeight="true" outlineLevel="0" collapsed="false">
      <c r="B16" s="28" t="s">
        <v>70</v>
      </c>
      <c r="C16" s="28"/>
    </row>
    <row r="17" customFormat="false" ht="30" hidden="false" customHeight="true" outlineLevel="0" collapsed="false">
      <c r="B17" s="28" t="s">
        <v>71</v>
      </c>
      <c r="C17" s="28"/>
    </row>
    <row r="18" customFormat="false" ht="30" hidden="false" customHeight="true" outlineLevel="0" collapsed="false">
      <c r="B18" s="28" t="s">
        <v>72</v>
      </c>
      <c r="C18" s="28"/>
    </row>
    <row r="19" customFormat="false" ht="45" hidden="false" customHeight="true" outlineLevel="0" collapsed="false">
      <c r="B19" s="28" t="s">
        <v>73</v>
      </c>
      <c r="C19" s="28"/>
    </row>
    <row r="20" customFormat="false" ht="30" hidden="false" customHeight="true" outlineLevel="0" collapsed="false">
      <c r="B20" s="28" t="s">
        <v>74</v>
      </c>
      <c r="C20" s="28"/>
    </row>
    <row r="22" customFormat="false" ht="24" hidden="false" customHeight="true" outlineLevel="0" collapsed="false">
      <c r="B22" s="15" t="s">
        <v>75</v>
      </c>
    </row>
    <row r="23" customFormat="false" ht="45" hidden="false" customHeight="true" outlineLevel="0" collapsed="false">
      <c r="B23" s="28" t="s">
        <v>76</v>
      </c>
      <c r="C23" s="28"/>
    </row>
    <row r="24" customFormat="false" ht="30" hidden="false" customHeight="true" outlineLevel="0" collapsed="false">
      <c r="B24" s="28" t="s">
        <v>77</v>
      </c>
      <c r="C24" s="28"/>
    </row>
    <row r="25" customFormat="false" ht="30" hidden="false" customHeight="true" outlineLevel="0" collapsed="false">
      <c r="B25" s="28" t="s">
        <v>78</v>
      </c>
      <c r="C25" s="28"/>
    </row>
    <row r="26" customFormat="false" ht="45" hidden="false" customHeight="true" outlineLevel="0" collapsed="false">
      <c r="B26" s="28" t="s">
        <v>79</v>
      </c>
      <c r="C26" s="28"/>
    </row>
    <row r="27" customFormat="false" ht="45" hidden="false" customHeight="true" outlineLevel="0" collapsed="false">
      <c r="B27" s="28" t="s">
        <v>80</v>
      </c>
      <c r="C27" s="28"/>
    </row>
    <row r="29" customFormat="false" ht="24" hidden="false" customHeight="true" outlineLevel="0" collapsed="false">
      <c r="B29" s="29" t="s">
        <v>81</v>
      </c>
    </row>
    <row r="30" customFormat="false" ht="90" hidden="false" customHeight="true" outlineLevel="0" collapsed="false">
      <c r="B30" s="30" t="s">
        <v>82</v>
      </c>
      <c r="C30" s="30"/>
    </row>
    <row r="32" customFormat="false" ht="24" hidden="false" customHeight="true" outlineLevel="0" collapsed="false">
      <c r="B32" s="15" t="s">
        <v>83</v>
      </c>
    </row>
    <row r="33" customFormat="false" ht="19.5" hidden="false" customHeight="true" outlineLevel="0" collapsed="false">
      <c r="B33" s="31" t="s">
        <v>84</v>
      </c>
      <c r="C33" s="31"/>
    </row>
    <row r="34" customFormat="false" ht="19.5" hidden="false" customHeight="true" outlineLevel="0" collapsed="false">
      <c r="B34" s="32" t="s">
        <v>85</v>
      </c>
      <c r="C34" s="32"/>
    </row>
    <row r="35" customFormat="false" ht="19.5" hidden="false" customHeight="true" outlineLevel="0" collapsed="false">
      <c r="B35" s="33" t="s">
        <v>86</v>
      </c>
      <c r="C35" s="33"/>
    </row>
  </sheetData>
  <sheetProtection sheet="true"/>
  <mergeCells count="20">
    <mergeCell ref="B6:C6"/>
    <mergeCell ref="B9:C9"/>
    <mergeCell ref="B10:C10"/>
    <mergeCell ref="B11:C11"/>
    <mergeCell ref="B12:C12"/>
    <mergeCell ref="B13:C13"/>
    <mergeCell ref="B16:C16"/>
    <mergeCell ref="B17:C17"/>
    <mergeCell ref="B18:C18"/>
    <mergeCell ref="B19:C19"/>
    <mergeCell ref="B20:C20"/>
    <mergeCell ref="B23:C23"/>
    <mergeCell ref="B24:C24"/>
    <mergeCell ref="B25:C25"/>
    <mergeCell ref="B26:C26"/>
    <mergeCell ref="B27:C27"/>
    <mergeCell ref="B30:C30"/>
    <mergeCell ref="B33:C33"/>
    <mergeCell ref="B34:C34"/>
    <mergeCell ref="B35:C3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2026-09-10T12:23:59Z</dcterms:created>
  <dc:creator>openpyxl</dc:creator>
  <dc:description/>
  <dc:language>en-US</dc:language>
  <cp:lastModifiedBy/>
  <dcterms:modified xsi:type="dcterms:W3CDTF">2026-09-10T12:23:59Z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