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tilla" sheetId="1" state="visible" r:id="rId3"/>
    <sheet name="Ejemplo" sheetId="2" state="visible" r:id="rId4"/>
    <sheet name="Cómo se us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<sst xmlns="http://schemas.openxmlformats.org/spreadsheetml/2006/main" count="190" uniqueCount="93">
  <si>
    <t xml:space="preserve">Comparador de vías de financiación pública</t>
  </si>
  <si>
    <t xml:space="preserve">Pones importe, plazo y destino, y la hoja te dice para cada vía quién decide, qué papeles te van a pedir y cuánto te cuesta de verdad, con las comisiones de aval y el capital inmovilizado dentro.</t>
  </si>
  <si>
    <t xml:space="preserve">   Escribes tú en las celdas azules.   ·   Lo gris lo calcula la hoja sola.   ·   Capítulo 26 · plantilla 26.1 de 44   ·   El detalle, en la hoja «Cómo se usa».</t>
  </si>
  <si>
    <t xml:space="preserve">Tu operación</t>
  </si>
  <si>
    <t xml:space="preserve">Lo que pides</t>
  </si>
  <si>
    <t xml:space="preserve">Importe que necesitas</t>
  </si>
  <si>
    <t xml:space="preserve">Plazo en años</t>
  </si>
  <si>
    <t xml:space="preserve">Destino del dinero</t>
  </si>
  <si>
    <t xml:space="preserve">Lo que te cuesta hoy tu dinero   ·   escribe 6 si es el 6 %</t>
  </si>
  <si>
    <t xml:space="preserve">PREGUNTA PRIMERO QUIÉN PIERDE EL DINERO SI TÚ NO PAGAS</t>
  </si>
  <si>
    <t xml:space="preserve">Vía</t>
  </si>
  <si>
    <t xml:space="preserve">Quién decide y quién pierde si no pagas</t>
  </si>
  <si>
    <t xml:space="preserve">¿Encaja con tu operación?</t>
  </si>
  <si>
    <t xml:space="preserve">Tu banco de siempre, sin ayudas</t>
  </si>
  <si>
    <t xml:space="preserve">Tu banco: pierde todo</t>
  </si>
  <si>
    <t xml:space="preserve">Línea ICO a través de tu banco</t>
  </si>
  <si>
    <t xml:space="preserve">ICO Crecimiento, sin banco</t>
  </si>
  <si>
    <t xml:space="preserve">El ICO, sin banco</t>
  </si>
  <si>
    <t xml:space="preserve">Aval de una SGR</t>
  </si>
  <si>
    <t xml:space="preserve">La SGR, y luego CERSA</t>
  </si>
  <si>
    <t xml:space="preserve">Préstamo participativo de ENISA</t>
  </si>
  <si>
    <t xml:space="preserve">ENISA, sin garantías</t>
  </si>
  <si>
    <t xml:space="preserve">CDTI, proyecto de I+D+i</t>
  </si>
  <si>
    <t xml:space="preserve">El CDTI: el proyecto</t>
  </si>
  <si>
    <t xml:space="preserve">QUÉ TE CUESTA CADA VÍA, CON TODO DENTRO</t>
  </si>
  <si>
    <t xml:space="preserve">Tipo de interés al año
escribe 5 si es el 5 %</t>
  </si>
  <si>
    <t xml:space="preserve">Comisión de una vez
en el CDTI, el tramo que no se devuelve va en negativo %</t>
  </si>
  <si>
    <t xml:space="preserve">Comisión de aval al año %</t>
  </si>
  <si>
    <t xml:space="preserve">Capital inmovilizado %</t>
  </si>
  <si>
    <t xml:space="preserve">Coste total del plazo</t>
  </si>
  <si>
    <t xml:space="preserve">Sobre el importe</t>
  </si>
  <si>
    <t xml:space="preserve">La más barata de la tabla   ·   mira antes si encaja contigo</t>
  </si>
  <si>
    <t xml:space="preserve">Lo que te ahorras frente a tu banco de siempre</t>
  </si>
  <si>
    <t xml:space="preserve">LOS PAPELES: EL RELOJ EMPIEZA CUANDO ESTÁN COMPLETOS</t>
  </si>
  <si>
    <t xml:space="preserve">Documento</t>
  </si>
  <si>
    <t xml:space="preserve">Quién te lo pide</t>
  </si>
  <si>
    <t xml:space="preserve">¿Lo tienes?</t>
  </si>
  <si>
    <t xml:space="preserve">Cuentas de los tres ejercicios</t>
  </si>
  <si>
    <t xml:space="preserve">Todas las vías</t>
  </si>
  <si>
    <t xml:space="preserve">Cuentas depositadas y al día</t>
  </si>
  <si>
    <t xml:space="preserve">Balance provisional reciente</t>
  </si>
  <si>
    <t xml:space="preserve">Detalle de la deuda viva</t>
  </si>
  <si>
    <t xml:space="preserve">Al corriente con Hacienda y SS</t>
  </si>
  <si>
    <t xml:space="preserve">ENISA y CDTI</t>
  </si>
  <si>
    <t xml:space="preserve">Fondos propios ≥ lo que pides</t>
  </si>
  <si>
    <t xml:space="preserve">ENISA</t>
  </si>
  <si>
    <t xml:space="preserve">Cuatro años y cuentas auditadas</t>
  </si>
  <si>
    <t xml:space="preserve">ICO Crecimiento</t>
  </si>
  <si>
    <t xml:space="preserve">Memoria técnica del proyecto</t>
  </si>
  <si>
    <t xml:space="preserve">CDTI</t>
  </si>
  <si>
    <t xml:space="preserve">Cuánto vas a esperar</t>
  </si>
  <si>
    <t xml:space="preserve">Con quién hablas de verdad</t>
  </si>
  <si>
    <t xml:space="preserve">Días</t>
  </si>
  <si>
    <t xml:space="preserve">Tu oficina de siempre</t>
  </si>
  <si>
    <t xml:space="preserve">La SGR de tu comunidad</t>
  </si>
  <si>
    <t xml:space="preserve">ENISA   ·   declara unos sesenta días</t>
  </si>
  <si>
    <t xml:space="preserve">El organismo</t>
  </si>
  <si>
    <t xml:space="preserve">CDTI   ·   tres meses para formalizar</t>
  </si>
  <si>
    <t xml:space="preserve">Cuando quieres tener el dinero en la cuenta</t>
  </si>
  <si>
    <t xml:space="preserve">LA MÁS BARATA DE LA TABLA</t>
  </si>
  <si>
    <t xml:space="preserve">TU BANCO DE SIEMPRE TE CUESTA</t>
  </si>
  <si>
    <t xml:space="preserve">LO QUE TE AHORRAS ELIGIENDO BIEN</t>
  </si>
  <si>
    <t xml:space="preserve">PAPELES QUE AÚN NO TIENES</t>
  </si>
  <si>
    <t xml:space="preserve">   EJEMPLO RESUELTO   ·   Los números son los del libro. Para trabajar con los tuyos, usa la hoja «Plantilla».</t>
  </si>
  <si>
    <t xml:space="preserve">Inversión</t>
  </si>
  <si>
    <t xml:space="preserve">Sí</t>
  </si>
  <si>
    <t xml:space="preserve">No</t>
  </si>
  <si>
    <t xml:space="preserve">Capítulo 26 · plantilla 26.1 de 44 · «Facturas mucho y no ganas dinero»</t>
  </si>
  <si>
    <t xml:space="preserve">PARA QUÉ SIRVE</t>
  </si>
  <si>
    <t xml:space="preserve">Para no perder dos meses hablando con la puerta equivocada. En la financiación pública casi nunca decide el organismo que le da nombre: decide quien se queda con la pérdida si tú no pagas. El ICO pone el dinero en las líneas de mediación y no avala nada, así que tu banco decide y asume el 100 % del impago: una línea ICO no mejora tus posibilidades de que te lo aprueben, mejora el precio y el plazo si te lo aprueban. Esta hoja pone las seis opciones en la misma tabla y las compara con todo dentro: el tipo, las comisiones de una vez, la comisión de aval sobre riesgo vivo y lo que te cuesta tener capital parado en la SGR.</t>
  </si>
  <si>
    <t xml:space="preserve">QUÉ NECESITAS TENER A MANO</t>
  </si>
  <si>
    <t xml:space="preserve">El importe y el plazo que vas a pedir, y para qué es el dinero. Circulante, inversión, un proyecto de I+D+i o avales técnicos no se financian por la misma puerta.</t>
  </si>
  <si>
    <t xml:space="preserve">El tipo y las comisiones que te ofrece hoy tu banco sin ninguna ayuda. Es la fila de referencia: sin ella no sabes si lo público te aporta algo.</t>
  </si>
  <si>
    <t xml:space="preserve">Lo que te cuesta a ti el dinero al año, para valorar el capital que la SGR te inmoviliza. Es tu coste real de financiación, el del capítulo 21.</t>
  </si>
  <si>
    <t xml:space="preserve">Las condiciones que te den por escrito de cada vía el día que preguntes. Los importes y los plazos son estables, pero los márgenes y los tramos de tipo se revisan cada año.</t>
  </si>
  <si>
    <t xml:space="preserve">CÓMO SE RELLENA</t>
  </si>
  <si>
    <t xml:space="preserve">Pon importe, plazo y destino arriba. La columna de la derecha del primer cuadro te descarta sola las vías que no van con tu caso.</t>
  </si>
  <si>
    <t xml:space="preserve">Rellena una fila por vía con el tipo y las comisiones que te hayan dicho. Escribe los porcentajes como números: 4,5 y no 0,045.</t>
  </si>
  <si>
    <t xml:space="preserve">En el CDTI, el tramo que no se devuelve se escribe en negativo en la columna de comisión de una vez: hasta el 17 % del presupuesto en un proyecto individual de pyme.</t>
  </si>
  <si>
    <t xml:space="preserve">En la SGR pon las tres piezas por separado: estudio en torno al 0,5 % una vez, aval del 0,25 % al 1,5 % anual sobre riesgo vivo, y del 2 % al 4 % de capital que se te devuelve al cancelar pero que mientras tanto no tienes.</t>
  </si>
  <si>
    <t xml:space="preserve">Marca los papeles que ya tienes. El reloj no empieza el día que decides pedirlo: empieza el día que la documentación está completa.</t>
  </si>
  <si>
    <t xml:space="preserve">QUÉ TE ESTÁ DICIENDO</t>
  </si>
  <si>
    <t xml:space="preserve">La columna de quién decide y quién pierde. Con esa respuesta sabes a quién tienes que llamar, qué te va a pedir y cuánto va a tardar.</t>
  </si>
  <si>
    <t xml:space="preserve">El coste total del plazo, no el tipo. La SGR puede tener el tipo más bajo de la tabla y acabar en la mitad alta cuando sumas estudio, aval y capital parado.</t>
  </si>
  <si>
    <t xml:space="preserve">La diferencia entre la vía más barata y tu banco de siempre. Si es pequeña y tu banco te lo da igual, el aval no te aporta nada. Si tu banco te dice que no, ya no comparas dos precios: comparas financiarte con no financiarte.</t>
  </si>
  <si>
    <t xml:space="preserve">El CDTI sale con coste negativo cuando el tramo no reembolsable pesa más que los intereses. Por eso merece la pena escribir bien la memoria. Pero la fila más barata de la tabla no es tu respuesta si la columna de la derecha del primer cuadro te dice que esa vía no es tu caso: compara sólo entre las que encajan.</t>
  </si>
  <si>
    <t xml:space="preserve">Los papeles que te faltan. Unas cuentas sin depositar bloquean la solicitud antes de que nadie lea tu proyecto, y eso se descubre tarde y a través de un tercero.</t>
  </si>
  <si>
    <t xml:space="preserve">OJO CON ESTO</t>
  </si>
  <si>
    <t xml:space="preserve">No hay plazo ICO: hay plazo de tu banco. Si llevas tres semanas esperando «la respuesta del ICO» no esperas a un organismo, esperas a una persona que trabaja a diez minutos de tu oficina. Ese error cuesta entre 60 y 120 días en los que además no buscas alternativas porque crees que ya tienes una en marcha. Y antes de tramitar nada público, mira el precio de lo que ya tienes firmado: si pagas un 6 % con el mercado en el 3,8 %, ahí hay más dinero esperándote que en cualquiera de estas cuatro vías, sin convocatoria y sin memoria técnica.</t>
  </si>
  <si>
    <t xml:space="preserve">LOS COLORES</t>
  </si>
  <si>
    <t xml:space="preserve">   Azul claro con borde a la izquierda: aquí escribes tú.</t>
  </si>
  <si>
    <t xml:space="preserve">   Gris: lo calcula la hoja sola. No lo toques.</t>
  </si>
  <si>
    <t xml:space="preserve">   Verde, ámbar o rojo: la hoja te está avisando de algo.</t>
  </si>
</sst>
</file>

<file path=xl/styles.xml><?xml version="1.0" encoding="utf-8"?>
<styleSheet xmlns="http://schemas.openxmlformats.org/spreadsheetml/2006/main">
  <numFmts count="9">
    <numFmt numFmtId="164" formatCode="General"/>
    <numFmt numFmtId="165" formatCode="#,##0&quot; €&quot;;[RED]\-#,##0&quot; €&quot;"/>
    <numFmt numFmtId="166" formatCode="#,##0;[RED]\-#,##0"/>
    <numFmt numFmtId="167" formatCode="@"/>
    <numFmt numFmtId="168" formatCode="0.0&quot; %&quot;"/>
    <numFmt numFmtId="169" formatCode="0.0\ %;[RED]\-0.0\ %"/>
    <numFmt numFmtId="170" formatCode="0&quot; días&quot;;[RED]\-0&quot; días&quot;"/>
    <numFmt numFmtId="171" formatCode="dd/mm/yyyy"/>
    <numFmt numFmtId="172" formatCode="#,##0"/>
  </numFmts>
  <fonts count="25">
    <font>
      <sz val="11"/>
      <color theme="1"/>
      <name val="Calibri"/>
      <family val="2"/>
      <charset val="1"/>
    </font>
    <font>
      <sz val="10"/>
      <name val="Arial"/>
      <family val="0"/>
    </font>
    <font>
      <sz val="10"/>
      <name val="Arial"/>
      <family val="0"/>
    </font>
    <font>
      <sz val="10"/>
      <name val="Arial"/>
      <family val="0"/>
    </font>
    <font>
      <b val="true"/>
      <sz val="16"/>
      <color rgb="FF12284F"/>
      <name val="Calibri"/>
      <family val="0"/>
      <charset val="1"/>
    </font>
    <font>
      <sz val="10.5"/>
      <color rgb="FF4C5462"/>
      <name val="Calibri"/>
      <family val="0"/>
      <charset val="1"/>
    </font>
    <font>
      <sz val="9.5"/>
      <color rgb="FF12284F"/>
      <name val="Calibri"/>
      <family val="0"/>
      <charset val="1"/>
    </font>
    <font>
      <b val="true"/>
      <sz val="10"/>
      <color rgb="FFFFFFFF"/>
      <name val="Calibri"/>
      <family val="0"/>
      <charset val="1"/>
    </font>
    <font>
      <sz val="10.5"/>
      <color rgb="FF12161D"/>
      <name val="Calibri"/>
      <family val="0"/>
      <charset val="1"/>
    </font>
    <font>
      <sz val="11"/>
      <color rgb="FF12284F"/>
      <name val="Calibri"/>
      <family val="0"/>
      <charset val="1"/>
    </font>
    <font>
      <b val="true"/>
      <sz val="9.5"/>
      <color rgb="FF1F4FD8"/>
      <name val="Calibri"/>
      <family val="0"/>
      <charset val="1"/>
    </font>
    <font>
      <sz val="11"/>
      <color rgb="FF4C5462"/>
      <name val="Calibri"/>
      <family val="0"/>
      <charset val="1"/>
    </font>
    <font>
      <b val="true"/>
      <sz val="11"/>
      <color rgb="FF12284F"/>
      <name val="Calibri"/>
      <family val="0"/>
      <charset val="1"/>
    </font>
    <font>
      <b val="true"/>
      <sz val="9"/>
      <color rgb="FF78808F"/>
      <name val="Calibri"/>
      <family val="0"/>
      <charset val="1"/>
    </font>
    <font>
      <b val="true"/>
      <sz val="15"/>
      <color rgb="FF12284F"/>
      <name val="Calibri"/>
      <family val="0"/>
      <charset val="1"/>
    </font>
    <font>
      <b val="true"/>
      <sz val="15"/>
      <color rgb="FFC0392B"/>
      <name val="Calibri"/>
      <family val="0"/>
      <charset val="1"/>
    </font>
    <font>
      <b val="true"/>
      <sz val="18"/>
      <color rgb="FF000000"/>
      <name val="Calibri"/>
      <family val="2"/>
    </font>
    <font>
      <sz val="10"/>
      <color rgb="FF000000"/>
      <name val="Calibri"/>
      <family val="2"/>
    </font>
    <font>
      <b val="true"/>
      <sz val="9.5"/>
      <color rgb="FFFFFFFF"/>
      <name val="Calibri"/>
      <family val="0"/>
      <charset val="1"/>
    </font>
    <font>
      <sz val="10"/>
      <color rgb="FF78808F"/>
      <name val="Calibri"/>
      <family val="0"/>
      <charset val="1"/>
    </font>
    <font>
      <b val="true"/>
      <sz val="9.5"/>
      <color rgb="FFC0392B"/>
      <name val="Calibri"/>
      <family val="0"/>
      <charset val="1"/>
    </font>
    <font>
      <sz val="10.5"/>
      <color rgb="FFC0392B"/>
      <name val="Calibri"/>
      <family val="0"/>
      <charset val="1"/>
    </font>
    <font>
      <sz val="10"/>
      <color rgb="FF12284F"/>
      <name val="Calibri"/>
      <family val="0"/>
      <charset val="1"/>
    </font>
    <font>
      <sz val="10"/>
      <color rgb="FF4C5462"/>
      <name val="Calibri"/>
      <family val="0"/>
      <charset val="1"/>
    </font>
    <font>
      <sz val="10"/>
      <color rgb="FF1B6349"/>
      <name val="Calibri"/>
      <family val="0"/>
      <charset val="1"/>
    </font>
  </fonts>
  <fills count="8">
    <fill>
      <patternFill patternType="none"/>
    </fill>
    <fill>
      <patternFill patternType="gray125"/>
    </fill>
    <fill>
      <patternFill patternType="solid">
        <fgColor rgb="FFE8F0FE"/>
        <bgColor rgb="FFE9ECF1"/>
      </patternFill>
    </fill>
    <fill>
      <patternFill patternType="solid">
        <fgColor rgb="FF12284F"/>
        <bgColor rgb="FF07142B"/>
      </patternFill>
    </fill>
    <fill>
      <patternFill patternType="solid">
        <fgColor rgb="FFF1F3F6"/>
        <bgColor rgb="FFE8F0FE"/>
      </patternFill>
    </fill>
    <fill>
      <patternFill patternType="solid">
        <fgColor rgb="FF1B6349"/>
        <bgColor rgb="FF4C5462"/>
      </patternFill>
    </fill>
    <fill>
      <patternFill patternType="solid">
        <fgColor rgb="FFFCE9E6"/>
        <bgColor rgb="FFF1F3F6"/>
      </patternFill>
    </fill>
    <fill>
      <patternFill patternType="solid">
        <fgColor rgb="FFE6F4EE"/>
        <bgColor rgb="FFE8F0FE"/>
      </patternFill>
    </fill>
  </fills>
  <borders count="11">
    <border diagonalUp="false" diagonalDown="false">
      <left/>
      <right/>
      <top/>
      <bottom/>
      <diagonal/>
    </border>
    <border diagonalUp="false" diagonalDown="false">
      <left style="thin">
        <color rgb="FF6C8FD8"/>
      </left>
      <right/>
      <top style="thin">
        <color rgb="FF6C8FD8"/>
      </top>
      <bottom style="thin">
        <color rgb="FF6C8FD8"/>
      </bottom>
      <diagonal/>
    </border>
    <border diagonalUp="false" diagonalDown="false">
      <left/>
      <right/>
      <top/>
      <bottom style="thin">
        <color rgb="FF07142B"/>
      </bottom>
      <diagonal/>
    </border>
    <border diagonalUp="false" diagonalDown="false">
      <left/>
      <right/>
      <top/>
      <bottom style="thin">
        <color rgb="FFE9ECF1"/>
      </bottom>
      <diagonal/>
    </border>
    <border diagonalUp="false" diagonalDown="false">
      <left style="medium">
        <color rgb="FF6C8FD8"/>
      </left>
      <right style="thin">
        <color rgb="FFE9ECF1"/>
      </right>
      <top style="thin">
        <color rgb="FFE9ECF1"/>
      </top>
      <bottom style="thin">
        <color rgb="FFE9ECF1"/>
      </bottom>
      <diagonal/>
    </border>
    <border diagonalUp="false" diagonalDown="false">
      <left style="thin">
        <color rgb="FFE9ECF1"/>
      </left>
      <right style="thin">
        <color rgb="FFE9ECF1"/>
      </right>
      <top style="thin">
        <color rgb="FFE9ECF1"/>
      </top>
      <bottom style="thin">
        <color rgb="FFE9ECF1"/>
      </bottom>
      <diagonal/>
    </border>
    <border diagonalUp="false" diagonalDown="false">
      <left/>
      <right/>
      <top/>
      <bottom style="thin">
        <color rgb="FFD8DCE4"/>
      </bottom>
      <diagonal/>
    </border>
    <border diagonalUp="false" diagonalDown="false">
      <left style="thin">
        <color rgb="FFD8DCE4"/>
      </left>
      <right style="thin">
        <color rgb="FFD8DCE4"/>
      </right>
      <top style="thin">
        <color rgb="FFD8DCE4"/>
      </top>
      <bottom/>
      <diagonal/>
    </border>
    <border diagonalUp="false" diagonalDown="false">
      <left style="thin">
        <color rgb="FFD8DCE4"/>
      </left>
      <right/>
      <top style="thin">
        <color rgb="FFD8DCE4"/>
      </top>
      <bottom/>
      <diagonal/>
    </border>
    <border diagonalUp="false" diagonalDown="false">
      <left style="thin">
        <color rgb="FFD8DCE4"/>
      </left>
      <right style="thin">
        <color rgb="FFD8DCE4"/>
      </right>
      <top/>
      <bottom style="thin">
        <color rgb="FFD8DCE4"/>
      </bottom>
      <diagonal/>
    </border>
    <border diagonalUp="false" diagonalDown="false">
      <left style="thin">
        <color rgb="FFD8DCE4"/>
      </left>
      <right/>
      <top/>
      <bottom style="thin">
        <color rgb="FFD8DC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3" borderId="2" xfId="0" applyFont="true" applyBorder="true" applyAlignment="true" applyProtection="false">
      <alignment horizontal="left"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left" vertical="center" textRotation="0" wrapText="false" indent="1" shrinkToFit="false"/>
      <protection locked="true" hidden="false"/>
    </xf>
    <xf numFmtId="165" fontId="9" fillId="2" borderId="4" xfId="0" applyFont="true" applyBorder="true" applyAlignment="true" applyProtection="true">
      <alignment horizontal="right" vertical="center" textRotation="0" wrapText="false" indent="0" shrinkToFit="false"/>
      <protection locked="false" hidden="false"/>
    </xf>
    <xf numFmtId="166" fontId="9" fillId="2" borderId="4" xfId="0" applyFont="true" applyBorder="true" applyAlignment="true" applyProtection="true">
      <alignment horizontal="right" vertical="center" textRotation="0" wrapText="false" indent="0" shrinkToFit="false"/>
      <protection locked="false" hidden="false"/>
    </xf>
    <xf numFmtId="167" fontId="9" fillId="2" borderId="4" xfId="0" applyFont="true" applyBorder="true" applyAlignment="true" applyProtection="true">
      <alignment horizontal="center" vertical="center" textRotation="0" wrapText="false" indent="0" shrinkToFit="false"/>
      <protection locked="false" hidden="false"/>
    </xf>
    <xf numFmtId="164" fontId="8" fillId="0" borderId="3" xfId="0" applyFont="true" applyBorder="true" applyAlignment="true" applyProtection="false">
      <alignment horizontal="left" vertical="center" textRotation="0" wrapText="true" indent="1" shrinkToFit="false"/>
      <protection locked="true" hidden="false"/>
    </xf>
    <xf numFmtId="168" fontId="9" fillId="2" borderId="4" xfId="0" applyFont="true" applyBorder="true" applyAlignment="true" applyProtection="true">
      <alignment horizontal="right" vertical="center" textRotation="0" wrapText="false" indent="0" shrinkToFit="false"/>
      <protection locked="false" hidden="false"/>
    </xf>
    <xf numFmtId="164" fontId="10" fillId="0" borderId="0" xfId="0" applyFont="true" applyBorder="false" applyAlignment="true" applyProtection="false">
      <alignment horizontal="left" vertical="center" textRotation="0" wrapText="false" indent="0" shrinkToFit="false"/>
      <protection locked="true" hidden="false"/>
    </xf>
    <xf numFmtId="167" fontId="11" fillId="4" borderId="5" xfId="0" applyFont="true" applyBorder="true" applyAlignment="true" applyProtection="false">
      <alignment horizontal="center" vertical="center" textRotation="0" wrapText="false" indent="0" shrinkToFit="false"/>
      <protection locked="true" hidden="false"/>
    </xf>
    <xf numFmtId="165" fontId="12" fillId="4" borderId="5" xfId="0" applyFont="true" applyBorder="true" applyAlignment="true" applyProtection="false">
      <alignment horizontal="right" vertical="center" textRotation="0" wrapText="false" indent="0" shrinkToFit="false"/>
      <protection locked="true" hidden="false"/>
    </xf>
    <xf numFmtId="169" fontId="11" fillId="4" borderId="5" xfId="0" applyFont="true" applyBorder="true" applyAlignment="true" applyProtection="false">
      <alignment horizontal="right" vertical="center" textRotation="0" wrapText="false" indent="0" shrinkToFit="false"/>
      <protection locked="true" hidden="false"/>
    </xf>
    <xf numFmtId="164" fontId="12" fillId="0" borderId="6" xfId="0" applyFont="true" applyBorder="true" applyAlignment="true" applyProtection="false">
      <alignment horizontal="right" vertical="center" textRotation="0" wrapText="false" indent="0" shrinkToFit="false"/>
      <protection locked="true" hidden="false"/>
    </xf>
    <xf numFmtId="169" fontId="12" fillId="4" borderId="5" xfId="0" applyFont="true" applyBorder="true" applyAlignment="true" applyProtection="false">
      <alignment horizontal="right" vertical="center" textRotation="0" wrapText="false" indent="0" shrinkToFit="false"/>
      <protection locked="true" hidden="false"/>
    </xf>
    <xf numFmtId="170" fontId="9" fillId="2" borderId="4" xfId="0" applyFont="true" applyBorder="true" applyAlignment="true" applyProtection="true">
      <alignment horizontal="right" vertical="center" textRotation="0" wrapText="false" indent="0" shrinkToFit="false"/>
      <protection locked="false" hidden="false"/>
    </xf>
    <xf numFmtId="171" fontId="12" fillId="2" borderId="4" xfId="0" applyFont="true" applyBorder="true" applyAlignment="true" applyProtection="true">
      <alignment horizontal="right" vertical="center" textRotation="0" wrapText="false" indent="0" shrinkToFit="false"/>
      <protection locked="false" hidden="false"/>
    </xf>
    <xf numFmtId="164" fontId="13" fillId="4" borderId="7" xfId="0" applyFont="true" applyBorder="true" applyAlignment="true" applyProtection="false">
      <alignment horizontal="center" vertical="center" textRotation="0" wrapText="false" indent="0" shrinkToFit="false"/>
      <protection locked="true" hidden="false"/>
    </xf>
    <xf numFmtId="164" fontId="13" fillId="4" borderId="8" xfId="0" applyFont="true" applyBorder="true" applyAlignment="true" applyProtection="false">
      <alignment horizontal="center" vertical="center" textRotation="0" wrapText="false" indent="0" shrinkToFit="false"/>
      <protection locked="true" hidden="false"/>
    </xf>
    <xf numFmtId="165" fontId="14" fillId="4" borderId="9" xfId="0" applyFont="true" applyBorder="true" applyAlignment="true" applyProtection="false">
      <alignment horizontal="center" vertical="center" textRotation="0" wrapText="false" indent="0" shrinkToFit="false"/>
      <protection locked="true" hidden="false"/>
    </xf>
    <xf numFmtId="165" fontId="14" fillId="4" borderId="10" xfId="0" applyFont="true" applyBorder="true" applyAlignment="true" applyProtection="false">
      <alignment horizontal="center" vertical="center" textRotation="0" wrapText="false" indent="0" shrinkToFit="false"/>
      <protection locked="true" hidden="false"/>
    </xf>
    <xf numFmtId="172" fontId="15" fillId="4" borderId="10" xfId="0" applyFont="true" applyBorder="true" applyAlignment="true" applyProtection="false">
      <alignment horizontal="center" vertical="center" textRotation="0" wrapText="false" indent="0" shrinkToFit="false"/>
      <protection locked="true" hidden="false"/>
    </xf>
    <xf numFmtId="164" fontId="18" fillId="5" borderId="0" xfId="0" applyFont="true" applyBorder="true" applyAlignment="true" applyProtection="false">
      <alignment horizontal="left" vertical="center" textRotation="0" wrapText="false" indent="0" shrinkToFit="false"/>
      <protection locked="true" hidden="false"/>
    </xf>
    <xf numFmtId="164" fontId="19"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20" fillId="0" borderId="0" xfId="0" applyFont="true" applyBorder="false" applyAlignment="true" applyProtection="false">
      <alignment horizontal="left" vertical="center" textRotation="0" wrapText="false" indent="0" shrinkToFit="false"/>
      <protection locked="true" hidden="false"/>
    </xf>
    <xf numFmtId="164" fontId="21" fillId="6" borderId="0" xfId="0" applyFont="true" applyBorder="true" applyAlignment="true" applyProtection="false">
      <alignment horizontal="left" vertical="top" textRotation="0" wrapText="true" indent="0" shrinkToFit="false"/>
      <protection locked="true" hidden="false"/>
    </xf>
    <xf numFmtId="164" fontId="22" fillId="2" borderId="0" xfId="0" applyFont="true" applyBorder="true" applyAlignment="true" applyProtection="false">
      <alignment horizontal="left" vertical="center" textRotation="0" wrapText="false" indent="0" shrinkToFit="false"/>
      <protection locked="true" hidden="false"/>
    </xf>
    <xf numFmtId="164" fontId="23" fillId="4" borderId="0" xfId="0" applyFont="true" applyBorder="true" applyAlignment="true" applyProtection="false">
      <alignment horizontal="left" vertical="center" textRotation="0" wrapText="false" indent="0" shrinkToFit="false"/>
      <protection locked="true" hidden="false"/>
    </xf>
    <xf numFmtId="164" fontId="24" fillId="7"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7142B"/>
      <rgbColor rgb="FF808000"/>
      <rgbColor rgb="FF800080"/>
      <rgbColor rgb="FF1B6349"/>
      <rgbColor rgb="FFD9D9D9"/>
      <rgbColor rgb="FF78808F"/>
      <rgbColor rgb="FF6C8FD8"/>
      <rgbColor rgb="FF993366"/>
      <rgbColor rgb="FFF1F3F6"/>
      <rgbColor rgb="FFE6F4EE"/>
      <rgbColor rgb="FF660066"/>
      <rgbColor rgb="FFFF8080"/>
      <rgbColor rgb="FF0066CC"/>
      <rgbColor rgb="FFD8DCE4"/>
      <rgbColor rgb="FF000080"/>
      <rgbColor rgb="FFFF00FF"/>
      <rgbColor rgb="FFFFFF00"/>
      <rgbColor rgb="FF00FFFF"/>
      <rgbColor rgb="FF800080"/>
      <rgbColor rgb="FF800000"/>
      <rgbColor rgb="FF008080"/>
      <rgbColor rgb="FF0000FF"/>
      <rgbColor rgb="FF00CCFF"/>
      <rgbColor rgb="FFE8F0FE"/>
      <rgbColor rgb="FFE9ECF1"/>
      <rgbColor rgb="FFFCE9E6"/>
      <rgbColor rgb="FF99CCFF"/>
      <rgbColor rgb="FFFF99CC"/>
      <rgbColor rgb="FFCC99FF"/>
      <rgbColor rgb="FFFFCC99"/>
      <rgbColor rgb="FF1F4FD8"/>
      <rgbColor rgb="FF33CCCC"/>
      <rgbColor rgb="FF99CC00"/>
      <rgbColor rgb="FFFFCC00"/>
      <rgbColor rgb="FFFF9900"/>
      <rgbColor rgb="FFFF6600"/>
      <rgbColor rgb="FF4C5462"/>
      <rgbColor rgb="FF878787"/>
      <rgbColor rgb="FF12284F"/>
      <rgbColor rgb="FF4F81BD"/>
      <rgbColor rgb="FF12161D"/>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Lo que te cuesta cada vía con todo dentro</a:t>
            </a:r>
          </a:p>
        </c:rich>
      </c:tx>
      <c:overlay val="0"/>
      <c:spPr>
        <a:noFill/>
        <a:ln w="0">
          <a:noFill/>
        </a:ln>
      </c:spPr>
    </c:title>
    <c:autoTitleDeleted val="0"/>
    <c:plotArea>
      <c:barChart>
        <c:barDir val="bar"/>
        <c:grouping val="clustered"/>
        <c:varyColors val="0"/>
        <c:ser>
          <c:idx val="0"/>
          <c:order val="0"/>
          <c:tx>
            <c:strRef>
              <c:f>Plantilla!G23</c:f>
              <c:strCache>
                <c:ptCount val="1"/>
                <c:pt idx="0">
                  <c:v>Coste total del plazo</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Plantilla!$B$24:$B$29</c:f>
              <c:strCache>
                <c:ptCount val="6"/>
                <c:pt idx="0">
                  <c:v>Tu banco de siempre, sin ayudas</c:v>
                </c:pt>
                <c:pt idx="1">
                  <c:v>Línea ICO a través de tu banco</c:v>
                </c:pt>
                <c:pt idx="2">
                  <c:v>ICO Crecimiento, sin banco</c:v>
                </c:pt>
                <c:pt idx="3">
                  <c:v>Aval de una SGR</c:v>
                </c:pt>
                <c:pt idx="4">
                  <c:v>Préstamo participativo de ENISA</c:v>
                </c:pt>
                <c:pt idx="5">
                  <c:v>CDTI, proyecto de I+D+i</c:v>
                </c:pt>
              </c:strCache>
            </c:strRef>
          </c:cat>
          <c:val>
            <c:numRef>
              <c:f>Plantilla!$G$24:$G$29</c:f>
              <c:numCache>
                <c:formatCode>General</c:formatCode>
                <c:ptCount val="6"/>
              </c:numCache>
            </c:numRef>
          </c:val>
        </c:ser>
        <c:gapWidth val="150"/>
        <c:overlap val="0"/>
        <c:axId val="94263552"/>
        <c:axId val="19103373"/>
      </c:barChart>
      <c:catAx>
        <c:axId val="94263552"/>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9103373"/>
        <c:crosses val="autoZero"/>
        <c:auto val="1"/>
        <c:lblAlgn val="ctr"/>
        <c:lblOffset val="100"/>
        <c:noMultiLvlLbl val="0"/>
      </c:catAx>
      <c:valAx>
        <c:axId val="19103373"/>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4263552"/>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Lo que te cuesta cada vía con todo dentro</a:t>
            </a:r>
          </a:p>
        </c:rich>
      </c:tx>
      <c:overlay val="0"/>
      <c:spPr>
        <a:noFill/>
        <a:ln w="0">
          <a:noFill/>
        </a:ln>
      </c:spPr>
    </c:title>
    <c:autoTitleDeleted val="0"/>
    <c:plotArea>
      <c:barChart>
        <c:barDir val="bar"/>
        <c:grouping val="clustered"/>
        <c:varyColors val="0"/>
        <c:ser>
          <c:idx val="0"/>
          <c:order val="0"/>
          <c:tx>
            <c:strRef>
              <c:f>Ejemplo!G23</c:f>
              <c:strCache>
                <c:ptCount val="1"/>
                <c:pt idx="0">
                  <c:v>Coste total del plazo</c:v>
                </c:pt>
              </c:strCache>
            </c:strRef>
          </c:tx>
          <c:spPr>
            <a:solidFill>
              <a:srgbClr val="4f81bd"/>
            </a:solidFill>
            <a:ln w="0">
              <a:no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Ejemplo!$B$24:$B$29</c:f>
              <c:strCache>
                <c:ptCount val="6"/>
                <c:pt idx="0">
                  <c:v>Tu banco de siempre, sin ayudas</c:v>
                </c:pt>
                <c:pt idx="1">
                  <c:v>Línea ICO a través de tu banco</c:v>
                </c:pt>
                <c:pt idx="2">
                  <c:v>ICO Crecimiento, sin banco</c:v>
                </c:pt>
                <c:pt idx="3">
                  <c:v>Aval de una SGR</c:v>
                </c:pt>
                <c:pt idx="4">
                  <c:v>Préstamo participativo de ENISA</c:v>
                </c:pt>
                <c:pt idx="5">
                  <c:v>CDTI, proyecto de I+D+i</c:v>
                </c:pt>
              </c:strCache>
            </c:strRef>
          </c:cat>
          <c:val>
            <c:numRef>
              <c:f>Ejemplo!$G$24:$G$29</c:f>
              <c:numCache>
                <c:formatCode>#,##0" €";[RED]\-#,##0" €"</c:formatCode>
                <c:ptCount val="6"/>
                <c:pt idx="0">
                  <c:v>37000</c:v>
                </c:pt>
                <c:pt idx="1">
                  <c:v>31000</c:v>
                </c:pt>
                <c:pt idx="2">
                  <c:v>28000</c:v>
                </c:pt>
                <c:pt idx="3">
                  <c:v>32800</c:v>
                </c:pt>
                <c:pt idx="4">
                  <c:v>31000</c:v>
                </c:pt>
                <c:pt idx="5">
                  <c:v>-19600</c:v>
                </c:pt>
              </c:numCache>
            </c:numRef>
          </c:val>
        </c:ser>
        <c:gapWidth val="150"/>
        <c:overlap val="0"/>
        <c:axId val="77360880"/>
        <c:axId val="36395830"/>
      </c:barChart>
      <c:catAx>
        <c:axId val="7736088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6395830"/>
        <c:crosses val="autoZero"/>
        <c:auto val="1"/>
        <c:lblAlgn val="ctr"/>
        <c:lblOffset val="100"/>
        <c:noMultiLvlLbl val="0"/>
      </c:catAx>
      <c:valAx>
        <c:axId val="36395830"/>
        <c:scaling>
          <c:orientation val="minMax"/>
        </c:scaling>
        <c:delete val="0"/>
        <c:axPos val="l"/>
        <c:numFmt formatCode="#,##0&quot; €&quot;;[RED]\-#,##0&quot; €&quot;"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7360880"/>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53</xdr:row>
      <xdr:rowOff>0</xdr:rowOff>
    </xdr:from>
    <xdr:to>
      <xdr:col>6</xdr:col>
      <xdr:colOff>714960</xdr:colOff>
      <xdr:row>70</xdr:row>
      <xdr:rowOff>1080</xdr:rowOff>
    </xdr:to>
    <xdr:graphicFrame>
      <xdr:nvGraphicFramePr>
        <xdr:cNvPr id="0" name="Chart 1"/>
        <xdr:cNvGraphicFramePr/>
      </xdr:nvGraphicFramePr>
      <xdr:xfrm>
        <a:off x="154800" y="17021160"/>
        <a:ext cx="719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53</xdr:row>
      <xdr:rowOff>0</xdr:rowOff>
    </xdr:from>
    <xdr:to>
      <xdr:col>6</xdr:col>
      <xdr:colOff>714960</xdr:colOff>
      <xdr:row>70</xdr:row>
      <xdr:rowOff>1080</xdr:rowOff>
    </xdr:to>
    <xdr:graphicFrame>
      <xdr:nvGraphicFramePr>
        <xdr:cNvPr id="1" name="Chart 1"/>
        <xdr:cNvGraphicFramePr/>
      </xdr:nvGraphicFramePr>
      <xdr:xfrm>
        <a:off x="154800" y="17021160"/>
        <a:ext cx="719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5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8"/>
    <col collapsed="false" customWidth="true" hidden="false" outlineLevel="0" max="3" min="3" style="0" width="22"/>
    <col collapsed="false" customWidth="true" hidden="false" outlineLevel="0" max="4" min="4" style="0" width="18"/>
    <col collapsed="false" customWidth="true" hidden="false" outlineLevel="0" max="6" min="5" style="0" width="12"/>
    <col collapsed="false" customWidth="true" hidden="false" outlineLevel="0" max="8" min="7" style="0" width="13"/>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 t="s">
        <v>2</v>
      </c>
      <c r="C4" s="3"/>
      <c r="D4" s="3"/>
      <c r="E4" s="3"/>
      <c r="F4" s="3"/>
      <c r="G4" s="3"/>
      <c r="H4" s="3"/>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row>
    <row r="9" customFormat="false" ht="18.75" hidden="false" customHeight="true" outlineLevel="0" collapsed="false">
      <c r="B9" s="6" t="s">
        <v>6</v>
      </c>
      <c r="C9" s="8"/>
    </row>
    <row r="10" customFormat="false" ht="18.75" hidden="false" customHeight="true" outlineLevel="0" collapsed="false">
      <c r="B10" s="6" t="s">
        <v>7</v>
      </c>
      <c r="C10" s="9"/>
    </row>
    <row r="11" customFormat="false" ht="34.5" hidden="false" customHeight="true" outlineLevel="0" collapsed="false">
      <c r="B11" s="10" t="s">
        <v>8</v>
      </c>
      <c r="C11" s="11"/>
    </row>
    <row r="13" customFormat="false" ht="24" hidden="false" customHeight="true" outlineLevel="0" collapsed="false">
      <c r="B13" s="12" t="s">
        <v>9</v>
      </c>
    </row>
    <row r="14" customFormat="false" ht="39.75" hidden="false" customHeight="true" outlineLevel="0" collapsed="false">
      <c r="B14" s="4" t="s">
        <v>10</v>
      </c>
      <c r="C14" s="4" t="s">
        <v>11</v>
      </c>
      <c r="D14" s="5" t="s">
        <v>12</v>
      </c>
    </row>
    <row r="15" customFormat="false" ht="34.5" hidden="false" customHeight="true" outlineLevel="0" collapsed="false">
      <c r="B15" s="10" t="s">
        <v>13</v>
      </c>
      <c r="C15" s="6" t="s">
        <v>14</v>
      </c>
      <c r="D15" s="13" t="str">
        <f aca="false">IF(C8="","","La referencia")</f>
        <v/>
      </c>
    </row>
    <row r="16" customFormat="false" ht="34.5" hidden="false" customHeight="true" outlineLevel="0" collapsed="false">
      <c r="B16" s="10" t="s">
        <v>15</v>
      </c>
      <c r="C16" s="6" t="s">
        <v>14</v>
      </c>
      <c r="D16" s="13" t="str">
        <f aca="false">IF(OR(C8="",C10=""),"",IF(C10="Proyecto de I+D+i","Mira antes el CDTI","Puede encajar"))</f>
        <v/>
      </c>
    </row>
    <row r="17" customFormat="false" ht="18.75" hidden="false" customHeight="true" outlineLevel="0" collapsed="false">
      <c r="B17" s="6" t="s">
        <v>16</v>
      </c>
      <c r="C17" s="6" t="s">
        <v>17</v>
      </c>
      <c r="D17" s="13" t="str">
        <f aca="false">IF(C8="","",IF(C8&lt;50000,"Importe corto","Si estás auditado"))</f>
        <v/>
      </c>
    </row>
    <row r="18" customFormat="false" ht="18.75" hidden="false" customHeight="true" outlineLevel="0" collapsed="false">
      <c r="B18" s="6" t="s">
        <v>18</v>
      </c>
      <c r="C18" s="6" t="s">
        <v>19</v>
      </c>
      <c r="D18" s="13" t="str">
        <f aca="false">IF(OR(C8="",C10=""),"",IF(C10="Avales técnicos","Compara los dos","Puede encajar"))</f>
        <v/>
      </c>
    </row>
    <row r="19" customFormat="false" ht="34.5" hidden="false" customHeight="true" outlineLevel="0" collapsed="false">
      <c r="B19" s="10" t="s">
        <v>20</v>
      </c>
      <c r="C19" s="6" t="s">
        <v>21</v>
      </c>
      <c r="D19" s="13" t="str">
        <f aca="false">IF(C8="","",IF(OR(C8&lt;25000,C8&gt;1500000),"Fuera de rango","Sólo sociedades"))</f>
        <v/>
      </c>
    </row>
    <row r="20" customFormat="false" ht="18.75" hidden="false" customHeight="true" outlineLevel="0" collapsed="false">
      <c r="B20" s="6" t="s">
        <v>22</v>
      </c>
      <c r="C20" s="6" t="s">
        <v>23</v>
      </c>
      <c r="D20" s="13" t="str">
        <f aca="false">IF(OR(C8="",C10=""),"",IF(C10="Proyecto de I+D+i",IF(C8&lt;175000,"Proyecto corto","Puede encajar"),"No es tu caso"))</f>
        <v/>
      </c>
    </row>
    <row r="22" customFormat="false" ht="24" hidden="false" customHeight="true" outlineLevel="0" collapsed="false">
      <c r="B22" s="12" t="s">
        <v>24</v>
      </c>
    </row>
    <row r="23" customFormat="false" ht="45.75" hidden="false" customHeight="true" outlineLevel="0" collapsed="false">
      <c r="B23" s="4" t="s">
        <v>10</v>
      </c>
      <c r="C23" s="5" t="s">
        <v>25</v>
      </c>
      <c r="D23" s="5" t="s">
        <v>26</v>
      </c>
      <c r="E23" s="5" t="s">
        <v>27</v>
      </c>
      <c r="F23" s="5" t="s">
        <v>28</v>
      </c>
      <c r="G23" s="5" t="s">
        <v>29</v>
      </c>
      <c r="H23" s="5" t="s">
        <v>30</v>
      </c>
    </row>
    <row r="24" customFormat="false" ht="34.5" hidden="false" customHeight="true" outlineLevel="0" collapsed="false">
      <c r="B24" s="10" t="s">
        <v>13</v>
      </c>
      <c r="C24" s="11"/>
      <c r="D24" s="11"/>
      <c r="E24" s="11"/>
      <c r="F24" s="11"/>
      <c r="G24" s="14" t="str">
        <f aca="false">IF(OR(C8="",C9="",C9=0,C24=""),"",C8*C24/100*(C9+1)/2+C8*N(D24)/100+C8*N(E24)/100*(C9+1)/2+C8*N(F24)/100*N(C11)/100*C9)</f>
        <v/>
      </c>
      <c r="H24" s="15" t="str">
        <f aca="false">IF(OR(G24="",C8="",C8=0),"",G24/C8)</f>
        <v/>
      </c>
    </row>
    <row r="25" customFormat="false" ht="34.5" hidden="false" customHeight="true" outlineLevel="0" collapsed="false">
      <c r="B25" s="10" t="s">
        <v>15</v>
      </c>
      <c r="C25" s="11"/>
      <c r="D25" s="11"/>
      <c r="E25" s="11"/>
      <c r="F25" s="11"/>
      <c r="G25" s="14" t="str">
        <f aca="false">IF(OR(C8="",C9="",C9=0,C25=""),"",C8*C25/100*(C9+1)/2+C8*N(D25)/100+C8*N(E25)/100*(C9+1)/2+C8*N(F25)/100*N(C11)/100*C9)</f>
        <v/>
      </c>
      <c r="H25" s="15" t="str">
        <f aca="false">IF(OR(G25="",C8="",C8=0),"",G25/C8)</f>
        <v/>
      </c>
    </row>
    <row r="26" customFormat="false" ht="18.75" hidden="false" customHeight="true" outlineLevel="0" collapsed="false">
      <c r="B26" s="6" t="s">
        <v>16</v>
      </c>
      <c r="C26" s="11"/>
      <c r="D26" s="11"/>
      <c r="E26" s="11"/>
      <c r="F26" s="11"/>
      <c r="G26" s="14" t="str">
        <f aca="false">IF(OR(C8="",C9="",C9=0,C26=""),"",C8*C26/100*(C9+1)/2+C8*N(D26)/100+C8*N(E26)/100*(C9+1)/2+C8*N(F26)/100*N(C11)/100*C9)</f>
        <v/>
      </c>
      <c r="H26" s="15" t="str">
        <f aca="false">IF(OR(G26="",C8="",C8=0),"",G26/C8)</f>
        <v/>
      </c>
    </row>
    <row r="27" customFormat="false" ht="18.75" hidden="false" customHeight="true" outlineLevel="0" collapsed="false">
      <c r="B27" s="6" t="s">
        <v>18</v>
      </c>
      <c r="C27" s="11"/>
      <c r="D27" s="11"/>
      <c r="E27" s="11"/>
      <c r="F27" s="11"/>
      <c r="G27" s="14" t="str">
        <f aca="false">IF(OR(C8="",C9="",C9=0,C27=""),"",C8*C27/100*(C9+1)/2+C8*N(D27)/100+C8*N(E27)/100*(C9+1)/2+C8*N(F27)/100*N(C11)/100*C9)</f>
        <v/>
      </c>
      <c r="H27" s="15" t="str">
        <f aca="false">IF(OR(G27="",C8="",C8=0),"",G27/C8)</f>
        <v/>
      </c>
    </row>
    <row r="28" customFormat="false" ht="34.5" hidden="false" customHeight="true" outlineLevel="0" collapsed="false">
      <c r="B28" s="10" t="s">
        <v>20</v>
      </c>
      <c r="C28" s="11"/>
      <c r="D28" s="11"/>
      <c r="E28" s="11"/>
      <c r="F28" s="11"/>
      <c r="G28" s="14" t="str">
        <f aca="false">IF(OR(C8="",C9="",C9=0,C28=""),"",C8*C28/100*(C9+1)/2+C8*N(D28)/100+C8*N(E28)/100*(C9+1)/2+C8*N(F28)/100*N(C11)/100*C9)</f>
        <v/>
      </c>
      <c r="H28" s="15" t="str">
        <f aca="false">IF(OR(G28="",C8="",C8=0),"",G28/C8)</f>
        <v/>
      </c>
    </row>
    <row r="29" customFormat="false" ht="18.75" hidden="false" customHeight="true" outlineLevel="0" collapsed="false">
      <c r="B29" s="6" t="s">
        <v>22</v>
      </c>
      <c r="C29" s="11"/>
      <c r="D29" s="11"/>
      <c r="E29" s="11"/>
      <c r="F29" s="11"/>
      <c r="G29" s="14" t="str">
        <f aca="false">IF(OR(C8="",C9="",C9=0,C29=""),"",C8*C29/100*(C9+1)/2+C8*N(D29)/100+C8*N(E29)/100*(C9+1)/2+C8*N(F29)/100*N(C11)/100*C9)</f>
        <v/>
      </c>
      <c r="H29" s="15" t="str">
        <f aca="false">IF(OR(G29="",C8="",C8=0),"",G29/C8)</f>
        <v/>
      </c>
    </row>
    <row r="30" customFormat="false" ht="19.5" hidden="false" customHeight="true" outlineLevel="0" collapsed="false">
      <c r="B30" s="16" t="s">
        <v>31</v>
      </c>
      <c r="G30" s="14" t="str">
        <f aca="false">IF(COUNT(G24:G29)=0,"",MIN(G24:G29))</f>
        <v/>
      </c>
      <c r="H30" s="17" t="str">
        <f aca="false">IF(OR(G30="",C8="",C8=0),"",G30/C8)</f>
        <v/>
      </c>
    </row>
    <row r="31" customFormat="false" ht="19.5" hidden="false" customHeight="true" outlineLevel="0" collapsed="false">
      <c r="B31" s="16" t="s">
        <v>32</v>
      </c>
      <c r="G31" s="14" t="str">
        <f aca="false">IF(OR(G24="",G30=""),"",G24-G30)</f>
        <v/>
      </c>
    </row>
    <row r="33" customFormat="false" ht="24" hidden="false" customHeight="true" outlineLevel="0" collapsed="false">
      <c r="B33" s="12" t="s">
        <v>33</v>
      </c>
    </row>
    <row r="34" customFormat="false" ht="30" hidden="false" customHeight="true" outlineLevel="0" collapsed="false">
      <c r="B34" s="4" t="s">
        <v>34</v>
      </c>
      <c r="C34" s="4" t="s">
        <v>35</v>
      </c>
      <c r="D34" s="5" t="s">
        <v>36</v>
      </c>
    </row>
    <row r="35" customFormat="false" ht="34.5" hidden="false" customHeight="true" outlineLevel="0" collapsed="false">
      <c r="B35" s="10" t="s">
        <v>37</v>
      </c>
      <c r="C35" s="6" t="s">
        <v>38</v>
      </c>
      <c r="D35" s="9"/>
    </row>
    <row r="36" customFormat="false" ht="34.5" hidden="false" customHeight="true" outlineLevel="0" collapsed="false">
      <c r="B36" s="10" t="s">
        <v>39</v>
      </c>
      <c r="C36" s="6" t="s">
        <v>38</v>
      </c>
      <c r="D36" s="9"/>
    </row>
    <row r="37" customFormat="false" ht="34.5" hidden="false" customHeight="true" outlineLevel="0" collapsed="false">
      <c r="B37" s="10" t="s">
        <v>40</v>
      </c>
      <c r="C37" s="6" t="s">
        <v>38</v>
      </c>
      <c r="D37" s="9"/>
    </row>
    <row r="38" customFormat="false" ht="18.75" hidden="false" customHeight="true" outlineLevel="0" collapsed="false">
      <c r="B38" s="6" t="s">
        <v>41</v>
      </c>
      <c r="C38" s="6" t="s">
        <v>38</v>
      </c>
      <c r="D38" s="9"/>
    </row>
    <row r="39" customFormat="false" ht="34.5" hidden="false" customHeight="true" outlineLevel="0" collapsed="false">
      <c r="B39" s="10" t="s">
        <v>42</v>
      </c>
      <c r="C39" s="6" t="s">
        <v>43</v>
      </c>
      <c r="D39" s="9"/>
    </row>
    <row r="40" customFormat="false" ht="34.5" hidden="false" customHeight="true" outlineLevel="0" collapsed="false">
      <c r="B40" s="10" t="s">
        <v>44</v>
      </c>
      <c r="C40" s="6" t="s">
        <v>45</v>
      </c>
      <c r="D40" s="9"/>
    </row>
    <row r="41" customFormat="false" ht="34.5" hidden="false" customHeight="true" outlineLevel="0" collapsed="false">
      <c r="B41" s="10" t="s">
        <v>46</v>
      </c>
      <c r="C41" s="6" t="s">
        <v>47</v>
      </c>
      <c r="D41" s="9"/>
    </row>
    <row r="42" customFormat="false" ht="34.5" hidden="false" customHeight="true" outlineLevel="0" collapsed="false">
      <c r="B42" s="10" t="s">
        <v>48</v>
      </c>
      <c r="C42" s="6" t="s">
        <v>49</v>
      </c>
      <c r="D42" s="9"/>
    </row>
    <row r="44" customFormat="false" ht="30" hidden="false" customHeight="true" outlineLevel="0" collapsed="false">
      <c r="B44" s="4" t="s">
        <v>50</v>
      </c>
      <c r="C44" s="4" t="s">
        <v>51</v>
      </c>
      <c r="D44" s="5" t="s">
        <v>52</v>
      </c>
    </row>
    <row r="45" customFormat="false" ht="34.5" hidden="false" customHeight="true" outlineLevel="0" collapsed="false">
      <c r="B45" s="10" t="s">
        <v>15</v>
      </c>
      <c r="C45" s="6" t="s">
        <v>53</v>
      </c>
      <c r="D45" s="18"/>
    </row>
    <row r="46" customFormat="false" ht="33.75" hidden="false" customHeight="true" outlineLevel="0" collapsed="false">
      <c r="B46" s="6" t="s">
        <v>18</v>
      </c>
      <c r="C46" s="10" t="s">
        <v>54</v>
      </c>
      <c r="D46" s="18"/>
    </row>
    <row r="47" customFormat="false" ht="34.5" hidden="false" customHeight="true" outlineLevel="0" collapsed="false">
      <c r="B47" s="10" t="s">
        <v>55</v>
      </c>
      <c r="C47" s="6" t="s">
        <v>56</v>
      </c>
      <c r="D47" s="18"/>
    </row>
    <row r="48" customFormat="false" ht="34.5" hidden="false" customHeight="true" outlineLevel="0" collapsed="false">
      <c r="B48" s="10" t="s">
        <v>57</v>
      </c>
      <c r="C48" s="6" t="s">
        <v>56</v>
      </c>
      <c r="D48" s="18"/>
    </row>
    <row r="49" customFormat="false" ht="19.5" hidden="false" customHeight="true" outlineLevel="0" collapsed="false">
      <c r="B49" s="16" t="s">
        <v>58</v>
      </c>
      <c r="D49" s="19"/>
    </row>
    <row r="51" customFormat="false" ht="15" hidden="false" customHeight="true" outlineLevel="0" collapsed="false">
      <c r="B51" s="20" t="s">
        <v>59</v>
      </c>
      <c r="C51" s="20" t="s">
        <v>60</v>
      </c>
      <c r="D51" s="21" t="s">
        <v>61</v>
      </c>
      <c r="E51" s="21"/>
      <c r="G51" s="21" t="s">
        <v>62</v>
      </c>
      <c r="H51" s="21"/>
    </row>
    <row r="52" customFormat="false" ht="30" hidden="false" customHeight="true" outlineLevel="0" collapsed="false">
      <c r="B52" s="22" t="str">
        <f aca="false">IF(G30="","",G30)</f>
        <v/>
      </c>
      <c r="C52" s="22" t="str">
        <f aca="false">IF(G24="","",G24)</f>
        <v/>
      </c>
      <c r="D52" s="23" t="str">
        <f aca="false">IF(G31="","",G31)</f>
        <v/>
      </c>
      <c r="E52" s="23"/>
      <c r="G52" s="24" t="str">
        <f aca="false">IF(COUNTA(D35:D42)=0,"",COUNTIF(D35:D42,"No"))</f>
        <v/>
      </c>
      <c r="H52" s="24"/>
    </row>
  </sheetData>
  <sheetProtection sheet="true"/>
  <mergeCells count="5">
    <mergeCell ref="B4:H4"/>
    <mergeCell ref="D51:E51"/>
    <mergeCell ref="G51:H51"/>
    <mergeCell ref="D52:E52"/>
    <mergeCell ref="G52:H52"/>
  </mergeCells>
  <dataValidations count="9">
    <dataValidation allowBlank="true" error="Elige un valor de la lista." errorStyle="stop" errorTitle="Valor no válido" operator="between" prompt="Elige para qué es el dinero: eso descarta vías enteras." promptTitle="Qué escribir aquí" showDropDown="false" showErrorMessage="false" showInputMessage="true" sqref="C10" type="list">
      <formula1>"Circulante,Inversión,Proyecto de I+D+i,Avales técnicos"</formula1>
      <formula2>0</formula2>
    </dataValidation>
    <dataValidation allowBlank="true" error="Elige un valor de la lista." errorStyle="stop" errorTitle="Valor no válido" operator="between" prompt="Sí, No o En marcha." promptTitle="Qué escribir aquí" showDropDown="false" showErrorMessage="false" showInputMessage="true" sqref="D35" type="list">
      <formula1>"Sí,No,En marcha"</formula1>
      <formula2>0</formula2>
    </dataValidation>
    <dataValidation allowBlank="true" error="Elige un valor de la lista." errorStyle="stop" errorTitle="Valor no válido" operator="between" prompt="Sí, No o En marcha." promptTitle="Qué escribir aquí" showDropDown="false" showErrorMessage="false" showInputMessage="true" sqref="D36" type="list">
      <formula1>"Sí,No,En marcha"</formula1>
      <formula2>0</formula2>
    </dataValidation>
    <dataValidation allowBlank="true" error="Elige un valor de la lista." errorStyle="stop" errorTitle="Valor no válido" operator="between" prompt="Sí, No o En marcha." promptTitle="Qué escribir aquí" showDropDown="false" showErrorMessage="false" showInputMessage="true" sqref="D37" type="list">
      <formula1>"Sí,No,En marcha"</formula1>
      <formula2>0</formula2>
    </dataValidation>
    <dataValidation allowBlank="true" error="Elige un valor de la lista." errorStyle="stop" errorTitle="Valor no válido" operator="between" prompt="Sí, No o En marcha." promptTitle="Qué escribir aquí" showDropDown="false" showErrorMessage="false" showInputMessage="true" sqref="D38" type="list">
      <formula1>"Sí,No,En marcha"</formula1>
      <formula2>0</formula2>
    </dataValidation>
    <dataValidation allowBlank="true" error="Elige un valor de la lista." errorStyle="stop" errorTitle="Valor no válido" operator="between" prompt="Sí, No o En marcha." promptTitle="Qué escribir aquí" showDropDown="false" showErrorMessage="false" showInputMessage="true" sqref="D39" type="list">
      <formula1>"Sí,No,En marcha"</formula1>
      <formula2>0</formula2>
    </dataValidation>
    <dataValidation allowBlank="true" error="Elige un valor de la lista." errorStyle="stop" errorTitle="Valor no válido" operator="between" prompt="Sí, No o En marcha." promptTitle="Qué escribir aquí" showDropDown="false" showErrorMessage="false" showInputMessage="true" sqref="D40" type="list">
      <formula1>"Sí,No,En marcha"</formula1>
      <formula2>0</formula2>
    </dataValidation>
    <dataValidation allowBlank="true" error="Elige un valor de la lista." errorStyle="stop" errorTitle="Valor no válido" operator="between" prompt="Sí, No o En marcha." promptTitle="Qué escribir aquí" showDropDown="false" showErrorMessage="false" showInputMessage="true" sqref="D41" type="list">
      <formula1>"Sí,No,En marcha"</formula1>
      <formula2>0</formula2>
    </dataValidation>
    <dataValidation allowBlank="true" error="Elige un valor de la lista." errorStyle="stop" errorTitle="Valor no válido" operator="between" prompt="Sí, No o En marcha." promptTitle="Qué escribir aquí" showDropDown="false" showErrorMessage="false" showInputMessage="true" sqref="D42" type="list">
      <formula1>"Sí,No,En marcha"</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8"/>
    <col collapsed="false" customWidth="true" hidden="false" outlineLevel="0" max="3" min="3" style="0" width="22"/>
    <col collapsed="false" customWidth="true" hidden="false" outlineLevel="0" max="4" min="4" style="0" width="18"/>
    <col collapsed="false" customWidth="true" hidden="false" outlineLevel="0" max="6" min="5" style="0" width="12"/>
    <col collapsed="false" customWidth="true" hidden="false" outlineLevel="0" max="8" min="7" style="0" width="13"/>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25" t="s">
        <v>63</v>
      </c>
      <c r="C4" s="25"/>
      <c r="D4" s="25"/>
      <c r="E4" s="25"/>
      <c r="F4" s="25"/>
      <c r="G4" s="25"/>
      <c r="H4" s="25"/>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t="n">
        <v>200000</v>
      </c>
    </row>
    <row r="9" customFormat="false" ht="18.75" hidden="false" customHeight="true" outlineLevel="0" collapsed="false">
      <c r="B9" s="6" t="s">
        <v>6</v>
      </c>
      <c r="C9" s="8" t="n">
        <v>5</v>
      </c>
    </row>
    <row r="10" customFormat="false" ht="18.75" hidden="false" customHeight="true" outlineLevel="0" collapsed="false">
      <c r="B10" s="6" t="s">
        <v>7</v>
      </c>
      <c r="C10" s="9" t="s">
        <v>64</v>
      </c>
    </row>
    <row r="11" customFormat="false" ht="34.5" hidden="false" customHeight="true" outlineLevel="0" collapsed="false">
      <c r="B11" s="10" t="s">
        <v>8</v>
      </c>
      <c r="C11" s="11" t="n">
        <v>6</v>
      </c>
    </row>
    <row r="13" customFormat="false" ht="24" hidden="false" customHeight="true" outlineLevel="0" collapsed="false">
      <c r="B13" s="12" t="s">
        <v>9</v>
      </c>
    </row>
    <row r="14" customFormat="false" ht="39.75" hidden="false" customHeight="true" outlineLevel="0" collapsed="false">
      <c r="B14" s="4" t="s">
        <v>10</v>
      </c>
      <c r="C14" s="4" t="s">
        <v>11</v>
      </c>
      <c r="D14" s="5" t="s">
        <v>12</v>
      </c>
    </row>
    <row r="15" customFormat="false" ht="34.5" hidden="false" customHeight="true" outlineLevel="0" collapsed="false">
      <c r="B15" s="10" t="s">
        <v>13</v>
      </c>
      <c r="C15" s="6" t="s">
        <v>14</v>
      </c>
      <c r="D15" s="13" t="str">
        <f aca="false">IF(C8="","","La referencia")</f>
        <v>La referencia</v>
      </c>
    </row>
    <row r="16" customFormat="false" ht="34.5" hidden="false" customHeight="true" outlineLevel="0" collapsed="false">
      <c r="B16" s="10" t="s">
        <v>15</v>
      </c>
      <c r="C16" s="6" t="s">
        <v>14</v>
      </c>
      <c r="D16" s="13" t="str">
        <f aca="false">IF(OR(C8="",C10=""),"",IF(C10="Proyecto de I+D+i","Mira antes el CDTI","Puede encajar"))</f>
        <v>Puede encajar</v>
      </c>
    </row>
    <row r="17" customFormat="false" ht="18.75" hidden="false" customHeight="true" outlineLevel="0" collapsed="false">
      <c r="B17" s="6" t="s">
        <v>16</v>
      </c>
      <c r="C17" s="6" t="s">
        <v>17</v>
      </c>
      <c r="D17" s="13" t="str">
        <f aca="false">IF(C8="","",IF(C8&lt;50000,"Importe corto","Si estás auditado"))</f>
        <v>Si estás auditado</v>
      </c>
    </row>
    <row r="18" customFormat="false" ht="18.75" hidden="false" customHeight="true" outlineLevel="0" collapsed="false">
      <c r="B18" s="6" t="s">
        <v>18</v>
      </c>
      <c r="C18" s="6" t="s">
        <v>19</v>
      </c>
      <c r="D18" s="13" t="str">
        <f aca="false">IF(OR(C8="",C10=""),"",IF(C10="Avales técnicos","Compara los dos","Puede encajar"))</f>
        <v>Puede encajar</v>
      </c>
    </row>
    <row r="19" customFormat="false" ht="34.5" hidden="false" customHeight="true" outlineLevel="0" collapsed="false">
      <c r="B19" s="10" t="s">
        <v>20</v>
      </c>
      <c r="C19" s="6" t="s">
        <v>21</v>
      </c>
      <c r="D19" s="13" t="str">
        <f aca="false">IF(C8="","",IF(OR(C8&lt;25000,C8&gt;1500000),"Fuera de rango","Sólo sociedades"))</f>
        <v>Sólo sociedades</v>
      </c>
    </row>
    <row r="20" customFormat="false" ht="18.75" hidden="false" customHeight="true" outlineLevel="0" collapsed="false">
      <c r="B20" s="6" t="s">
        <v>22</v>
      </c>
      <c r="C20" s="6" t="s">
        <v>23</v>
      </c>
      <c r="D20" s="13" t="str">
        <f aca="false">IF(OR(C8="",C10=""),"",IF(C10="Proyecto de I+D+i",IF(C8&lt;175000,"Proyecto corto","Puede encajar"),"No es tu caso"))</f>
        <v>No es tu caso</v>
      </c>
    </row>
    <row r="22" customFormat="false" ht="24" hidden="false" customHeight="true" outlineLevel="0" collapsed="false">
      <c r="B22" s="12" t="s">
        <v>24</v>
      </c>
    </row>
    <row r="23" customFormat="false" ht="45.75" hidden="false" customHeight="true" outlineLevel="0" collapsed="false">
      <c r="B23" s="4" t="s">
        <v>10</v>
      </c>
      <c r="C23" s="5" t="s">
        <v>25</v>
      </c>
      <c r="D23" s="5" t="s">
        <v>26</v>
      </c>
      <c r="E23" s="5" t="s">
        <v>27</v>
      </c>
      <c r="F23" s="5" t="s">
        <v>28</v>
      </c>
      <c r="G23" s="5" t="s">
        <v>29</v>
      </c>
      <c r="H23" s="5" t="s">
        <v>30</v>
      </c>
    </row>
    <row r="24" customFormat="false" ht="34.5" hidden="false" customHeight="true" outlineLevel="0" collapsed="false">
      <c r="B24" s="10" t="s">
        <v>13</v>
      </c>
      <c r="C24" s="11" t="n">
        <v>6</v>
      </c>
      <c r="D24" s="11" t="n">
        <v>0.5</v>
      </c>
      <c r="E24" s="11" t="n">
        <v>0</v>
      </c>
      <c r="F24" s="11" t="n">
        <v>0</v>
      </c>
      <c r="G24" s="14" t="n">
        <f aca="false">IF(OR(C8="",C9="",C9=0,C24=""),"",C8*C24/100*(C9+1)/2+C8*N(D24)/100+C8*N(E24)/100*(C9+1)/2+C8*N(F24)/100*N(C11)/100*C9)</f>
        <v>37000</v>
      </c>
      <c r="H24" s="15" t="n">
        <f aca="false">IF(OR(G24="",C8="",C8=0),"",G24/C8)</f>
        <v>0.185</v>
      </c>
    </row>
    <row r="25" customFormat="false" ht="34.5" hidden="false" customHeight="true" outlineLevel="0" collapsed="false">
      <c r="B25" s="10" t="s">
        <v>15</v>
      </c>
      <c r="C25" s="11" t="n">
        <v>5</v>
      </c>
      <c r="D25" s="11" t="n">
        <v>0.5</v>
      </c>
      <c r="E25" s="11" t="n">
        <v>0</v>
      </c>
      <c r="F25" s="11" t="n">
        <v>0</v>
      </c>
      <c r="G25" s="14" t="n">
        <f aca="false">IF(OR(C8="",C9="",C9=0,C25=""),"",C8*C25/100*(C9+1)/2+C8*N(D25)/100+C8*N(E25)/100*(C9+1)/2+C8*N(F25)/100*N(C11)/100*C9)</f>
        <v>31000</v>
      </c>
      <c r="H25" s="15" t="n">
        <f aca="false">IF(OR(G25="",C8="",C8=0),"",G25/C8)</f>
        <v>0.155</v>
      </c>
    </row>
    <row r="26" customFormat="false" ht="18.75" hidden="false" customHeight="true" outlineLevel="0" collapsed="false">
      <c r="B26" s="6" t="s">
        <v>16</v>
      </c>
      <c r="C26" s="11" t="n">
        <v>4.5</v>
      </c>
      <c r="D26" s="11" t="n">
        <v>0.5</v>
      </c>
      <c r="E26" s="11" t="n">
        <v>0</v>
      </c>
      <c r="F26" s="11" t="n">
        <v>0</v>
      </c>
      <c r="G26" s="14" t="n">
        <f aca="false">IF(OR(C8="",C9="",C9=0,C26=""),"",C8*C26/100*(C9+1)/2+C8*N(D26)/100+C8*N(E26)/100*(C9+1)/2+C8*N(F26)/100*N(C11)/100*C9)</f>
        <v>28000</v>
      </c>
      <c r="H26" s="15" t="n">
        <f aca="false">IF(OR(G26="",C8="",C8=0),"",G26/C8)</f>
        <v>0.14</v>
      </c>
    </row>
    <row r="27" customFormat="false" ht="18.75" hidden="false" customHeight="true" outlineLevel="0" collapsed="false">
      <c r="B27" s="6" t="s">
        <v>18</v>
      </c>
      <c r="C27" s="11" t="n">
        <v>4</v>
      </c>
      <c r="D27" s="11" t="n">
        <v>0.5</v>
      </c>
      <c r="E27" s="11" t="n">
        <v>1</v>
      </c>
      <c r="F27" s="11" t="n">
        <v>3</v>
      </c>
      <c r="G27" s="14" t="n">
        <f aca="false">IF(OR(C8="",C9="",C9=0,C27=""),"",C8*C27/100*(C9+1)/2+C8*N(D27)/100+C8*N(E27)/100*(C9+1)/2+C8*N(F27)/100*N(C11)/100*C9)</f>
        <v>32800</v>
      </c>
      <c r="H27" s="15" t="n">
        <f aca="false">IF(OR(G27="",C8="",C8=0),"",G27/C8)</f>
        <v>0.164</v>
      </c>
    </row>
    <row r="28" customFormat="false" ht="34.5" hidden="false" customHeight="true" outlineLevel="0" collapsed="false">
      <c r="B28" s="10" t="s">
        <v>20</v>
      </c>
      <c r="C28" s="11" t="n">
        <v>5</v>
      </c>
      <c r="D28" s="11" t="n">
        <v>0.5</v>
      </c>
      <c r="E28" s="11" t="n">
        <v>0</v>
      </c>
      <c r="F28" s="11" t="n">
        <v>0</v>
      </c>
      <c r="G28" s="14" t="n">
        <f aca="false">IF(OR(C8="",C9="",C9=0,C28=""),"",C8*C28/100*(C9+1)/2+C8*N(D28)/100+C8*N(E28)/100*(C9+1)/2+C8*N(F28)/100*N(C11)/100*C9)</f>
        <v>31000</v>
      </c>
      <c r="H28" s="15" t="n">
        <f aca="false">IF(OR(G28="",C8="",C8=0),"",G28/C8)</f>
        <v>0.155</v>
      </c>
    </row>
    <row r="29" customFormat="false" ht="18.75" hidden="false" customHeight="true" outlineLevel="0" collapsed="false">
      <c r="B29" s="6" t="s">
        <v>22</v>
      </c>
      <c r="C29" s="11" t="n">
        <v>2.4</v>
      </c>
      <c r="D29" s="11" t="n">
        <v>-17</v>
      </c>
      <c r="E29" s="11" t="n">
        <v>0</v>
      </c>
      <c r="F29" s="11" t="n">
        <v>0</v>
      </c>
      <c r="G29" s="14" t="n">
        <f aca="false">IF(OR(C8="",C9="",C9=0,C29=""),"",C8*C29/100*(C9+1)/2+C8*N(D29)/100+C8*N(E29)/100*(C9+1)/2+C8*N(F29)/100*N(C11)/100*C9)</f>
        <v>-19600</v>
      </c>
      <c r="H29" s="15" t="n">
        <f aca="false">IF(OR(G29="",C8="",C8=0),"",G29/C8)</f>
        <v>-0.098</v>
      </c>
    </row>
    <row r="30" customFormat="false" ht="19.5" hidden="false" customHeight="true" outlineLevel="0" collapsed="false">
      <c r="B30" s="16" t="s">
        <v>31</v>
      </c>
      <c r="G30" s="14" t="n">
        <f aca="false">IF(COUNT(G24:G29)=0,"",MIN(G24:G29))</f>
        <v>-19600</v>
      </c>
      <c r="H30" s="17" t="n">
        <f aca="false">IF(OR(G30="",C8="",C8=0),"",G30/C8)</f>
        <v>-0.098</v>
      </c>
    </row>
    <row r="31" customFormat="false" ht="19.5" hidden="false" customHeight="true" outlineLevel="0" collapsed="false">
      <c r="B31" s="16" t="s">
        <v>32</v>
      </c>
      <c r="G31" s="14" t="n">
        <f aca="false">IF(OR(G24="",G30=""),"",G24-G30)</f>
        <v>56600</v>
      </c>
    </row>
    <row r="33" customFormat="false" ht="24" hidden="false" customHeight="true" outlineLevel="0" collapsed="false">
      <c r="B33" s="12" t="s">
        <v>33</v>
      </c>
    </row>
    <row r="34" customFormat="false" ht="30" hidden="false" customHeight="true" outlineLevel="0" collapsed="false">
      <c r="B34" s="4" t="s">
        <v>34</v>
      </c>
      <c r="C34" s="4" t="s">
        <v>35</v>
      </c>
      <c r="D34" s="5" t="s">
        <v>36</v>
      </c>
    </row>
    <row r="35" customFormat="false" ht="34.5" hidden="false" customHeight="true" outlineLevel="0" collapsed="false">
      <c r="B35" s="10" t="s">
        <v>37</v>
      </c>
      <c r="C35" s="6" t="s">
        <v>38</v>
      </c>
      <c r="D35" s="9" t="s">
        <v>65</v>
      </c>
    </row>
    <row r="36" customFormat="false" ht="34.5" hidden="false" customHeight="true" outlineLevel="0" collapsed="false">
      <c r="B36" s="10" t="s">
        <v>39</v>
      </c>
      <c r="C36" s="6" t="s">
        <v>38</v>
      </c>
      <c r="D36" s="9" t="s">
        <v>65</v>
      </c>
    </row>
    <row r="37" customFormat="false" ht="34.5" hidden="false" customHeight="true" outlineLevel="0" collapsed="false">
      <c r="B37" s="10" t="s">
        <v>40</v>
      </c>
      <c r="C37" s="6" t="s">
        <v>38</v>
      </c>
      <c r="D37" s="9" t="s">
        <v>65</v>
      </c>
    </row>
    <row r="38" customFormat="false" ht="18.75" hidden="false" customHeight="true" outlineLevel="0" collapsed="false">
      <c r="B38" s="6" t="s">
        <v>41</v>
      </c>
      <c r="C38" s="6" t="s">
        <v>38</v>
      </c>
      <c r="D38" s="9" t="s">
        <v>66</v>
      </c>
    </row>
    <row r="39" customFormat="false" ht="34.5" hidden="false" customHeight="true" outlineLevel="0" collapsed="false">
      <c r="B39" s="10" t="s">
        <v>42</v>
      </c>
      <c r="C39" s="6" t="s">
        <v>43</v>
      </c>
      <c r="D39" s="9" t="s">
        <v>65</v>
      </c>
    </row>
    <row r="40" customFormat="false" ht="34.5" hidden="false" customHeight="true" outlineLevel="0" collapsed="false">
      <c r="B40" s="10" t="s">
        <v>44</v>
      </c>
      <c r="C40" s="6" t="s">
        <v>45</v>
      </c>
      <c r="D40" s="9" t="s">
        <v>66</v>
      </c>
    </row>
    <row r="41" customFormat="false" ht="34.5" hidden="false" customHeight="true" outlineLevel="0" collapsed="false">
      <c r="B41" s="10" t="s">
        <v>46</v>
      </c>
      <c r="C41" s="6" t="s">
        <v>47</v>
      </c>
      <c r="D41" s="9" t="s">
        <v>66</v>
      </c>
    </row>
    <row r="42" customFormat="false" ht="34.5" hidden="false" customHeight="true" outlineLevel="0" collapsed="false">
      <c r="B42" s="10" t="s">
        <v>48</v>
      </c>
      <c r="C42" s="6" t="s">
        <v>49</v>
      </c>
      <c r="D42" s="9" t="s">
        <v>66</v>
      </c>
    </row>
    <row r="44" customFormat="false" ht="30" hidden="false" customHeight="true" outlineLevel="0" collapsed="false">
      <c r="B44" s="4" t="s">
        <v>50</v>
      </c>
      <c r="C44" s="4" t="s">
        <v>51</v>
      </c>
      <c r="D44" s="5" t="s">
        <v>52</v>
      </c>
    </row>
    <row r="45" customFormat="false" ht="34.5" hidden="false" customHeight="true" outlineLevel="0" collapsed="false">
      <c r="B45" s="10" t="s">
        <v>15</v>
      </c>
      <c r="C45" s="6" t="s">
        <v>53</v>
      </c>
      <c r="D45" s="18" t="n">
        <v>45</v>
      </c>
    </row>
    <row r="46" customFormat="false" ht="33.75" hidden="false" customHeight="true" outlineLevel="0" collapsed="false">
      <c r="B46" s="6" t="s">
        <v>18</v>
      </c>
      <c r="C46" s="10" t="s">
        <v>54</v>
      </c>
      <c r="D46" s="18" t="n">
        <v>60</v>
      </c>
    </row>
    <row r="47" customFormat="false" ht="34.5" hidden="false" customHeight="true" outlineLevel="0" collapsed="false">
      <c r="B47" s="10" t="s">
        <v>55</v>
      </c>
      <c r="C47" s="6" t="s">
        <v>56</v>
      </c>
      <c r="D47" s="18" t="n">
        <v>60</v>
      </c>
    </row>
    <row r="48" customFormat="false" ht="34.5" hidden="false" customHeight="true" outlineLevel="0" collapsed="false">
      <c r="B48" s="10" t="s">
        <v>57</v>
      </c>
      <c r="C48" s="6" t="s">
        <v>56</v>
      </c>
      <c r="D48" s="18" t="n">
        <v>120</v>
      </c>
    </row>
    <row r="49" customFormat="false" ht="19.5" hidden="false" customHeight="true" outlineLevel="0" collapsed="false">
      <c r="B49" s="16" t="s">
        <v>58</v>
      </c>
      <c r="D49" s="19" t="n">
        <v>46174</v>
      </c>
    </row>
    <row r="51" customFormat="false" ht="15" hidden="false" customHeight="true" outlineLevel="0" collapsed="false">
      <c r="B51" s="20" t="s">
        <v>59</v>
      </c>
      <c r="C51" s="20" t="s">
        <v>60</v>
      </c>
      <c r="D51" s="21" t="s">
        <v>61</v>
      </c>
      <c r="E51" s="21"/>
      <c r="G51" s="21" t="s">
        <v>62</v>
      </c>
      <c r="H51" s="21"/>
    </row>
    <row r="52" customFormat="false" ht="30" hidden="false" customHeight="true" outlineLevel="0" collapsed="false">
      <c r="B52" s="22" t="n">
        <f aca="false">IF(G30="","",G30)</f>
        <v>-19600</v>
      </c>
      <c r="C52" s="22" t="n">
        <f aca="false">IF(G24="","",G24)</f>
        <v>37000</v>
      </c>
      <c r="D52" s="23" t="n">
        <f aca="false">IF(G31="","",G31)</f>
        <v>56600</v>
      </c>
      <c r="E52" s="23"/>
      <c r="G52" s="24" t="n">
        <f aca="false">IF(COUNTA(D35:D42)=0,"",COUNTIF(D35:D42,"No"))</f>
        <v>4</v>
      </c>
      <c r="H52" s="24"/>
    </row>
  </sheetData>
  <sheetProtection sheet="true"/>
  <mergeCells count="5">
    <mergeCell ref="B4:H4"/>
    <mergeCell ref="D51:E51"/>
    <mergeCell ref="G51:H51"/>
    <mergeCell ref="D52:E52"/>
    <mergeCell ref="G52:H52"/>
  </mergeCells>
  <dataValidations count="9">
    <dataValidation allowBlank="true" error="Elige un valor de la lista." errorStyle="stop" errorTitle="Valor no válido" operator="between" prompt="Elige para qué es el dinero: eso descarta vías enteras." promptTitle="Qué escribir aquí" showDropDown="false" showErrorMessage="false" showInputMessage="true" sqref="C10" type="list">
      <formula1>"Circulante,Inversión,Proyecto de I+D+i,Avales técnicos"</formula1>
      <formula2>0</formula2>
    </dataValidation>
    <dataValidation allowBlank="true" error="Elige un valor de la lista." errorStyle="stop" errorTitle="Valor no válido" operator="between" prompt="Sí, No o En marcha." promptTitle="Qué escribir aquí" showDropDown="false" showErrorMessage="false" showInputMessage="true" sqref="D35" type="list">
      <formula1>"Sí,No,En marcha"</formula1>
      <formula2>0</formula2>
    </dataValidation>
    <dataValidation allowBlank="true" error="Elige un valor de la lista." errorStyle="stop" errorTitle="Valor no válido" operator="between" prompt="Sí, No o En marcha." promptTitle="Qué escribir aquí" showDropDown="false" showErrorMessage="false" showInputMessage="true" sqref="D36" type="list">
      <formula1>"Sí,No,En marcha"</formula1>
      <formula2>0</formula2>
    </dataValidation>
    <dataValidation allowBlank="true" error="Elige un valor de la lista." errorStyle="stop" errorTitle="Valor no válido" operator="between" prompt="Sí, No o En marcha." promptTitle="Qué escribir aquí" showDropDown="false" showErrorMessage="false" showInputMessage="true" sqref="D37" type="list">
      <formula1>"Sí,No,En marcha"</formula1>
      <formula2>0</formula2>
    </dataValidation>
    <dataValidation allowBlank="true" error="Elige un valor de la lista." errorStyle="stop" errorTitle="Valor no válido" operator="between" prompt="Sí, No o En marcha." promptTitle="Qué escribir aquí" showDropDown="false" showErrorMessage="false" showInputMessage="true" sqref="D38" type="list">
      <formula1>"Sí,No,En marcha"</formula1>
      <formula2>0</formula2>
    </dataValidation>
    <dataValidation allowBlank="true" error="Elige un valor de la lista." errorStyle="stop" errorTitle="Valor no válido" operator="between" prompt="Sí, No o En marcha." promptTitle="Qué escribir aquí" showDropDown="false" showErrorMessage="false" showInputMessage="true" sqref="D39" type="list">
      <formula1>"Sí,No,En marcha"</formula1>
      <formula2>0</formula2>
    </dataValidation>
    <dataValidation allowBlank="true" error="Elige un valor de la lista." errorStyle="stop" errorTitle="Valor no válido" operator="between" prompt="Sí, No o En marcha." promptTitle="Qué escribir aquí" showDropDown="false" showErrorMessage="false" showInputMessage="true" sqref="D40" type="list">
      <formula1>"Sí,No,En marcha"</formula1>
      <formula2>0</formula2>
    </dataValidation>
    <dataValidation allowBlank="true" error="Elige un valor de la lista." errorStyle="stop" errorTitle="Valor no válido" operator="between" prompt="Sí, No o En marcha." promptTitle="Qué escribir aquí" showDropDown="false" showErrorMessage="false" showInputMessage="true" sqref="D41" type="list">
      <formula1>"Sí,No,En marcha"</formula1>
      <formula2>0</formula2>
    </dataValidation>
    <dataValidation allowBlank="true" error="Elige un valor de la lista." errorStyle="stop" errorTitle="Valor no válido" operator="between" prompt="Sí, No o En marcha." promptTitle="Qué escribir aquí" showDropDown="false" showErrorMessage="false" showInputMessage="true" sqref="D42" type="list">
      <formula1>"Sí,No,En marcha"</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6"/>
  </cols>
  <sheetData>
    <row r="2" customFormat="false" ht="25.5" hidden="false" customHeight="true" outlineLevel="0" collapsed="false">
      <c r="B2" s="1" t="s">
        <v>0</v>
      </c>
    </row>
    <row r="3" customFormat="false" ht="15" hidden="false" customHeight="false" outlineLevel="0" collapsed="false">
      <c r="B3" s="26" t="s">
        <v>67</v>
      </c>
    </row>
    <row r="5" customFormat="false" ht="24" hidden="false" customHeight="true" outlineLevel="0" collapsed="false">
      <c r="B5" s="12" t="s">
        <v>68</v>
      </c>
    </row>
    <row r="6" customFormat="false" ht="105" hidden="false" customHeight="true" outlineLevel="0" collapsed="false">
      <c r="B6" s="27" t="s">
        <v>69</v>
      </c>
      <c r="C6" s="27"/>
    </row>
    <row r="8" customFormat="false" ht="24" hidden="false" customHeight="true" outlineLevel="0" collapsed="false">
      <c r="B8" s="12" t="s">
        <v>70</v>
      </c>
    </row>
    <row r="9" customFormat="false" ht="30" hidden="false" customHeight="true" outlineLevel="0" collapsed="false">
      <c r="B9" s="27" t="s">
        <v>71</v>
      </c>
      <c r="C9" s="27"/>
    </row>
    <row r="10" customFormat="false" ht="30" hidden="false" customHeight="true" outlineLevel="0" collapsed="false">
      <c r="B10" s="27" t="s">
        <v>72</v>
      </c>
      <c r="C10" s="27"/>
    </row>
    <row r="11" customFormat="false" ht="30" hidden="false" customHeight="true" outlineLevel="0" collapsed="false">
      <c r="B11" s="27" t="s">
        <v>73</v>
      </c>
      <c r="C11" s="27"/>
    </row>
    <row r="12" customFormat="false" ht="30" hidden="false" customHeight="true" outlineLevel="0" collapsed="false">
      <c r="B12" s="27" t="s">
        <v>74</v>
      </c>
      <c r="C12" s="27"/>
    </row>
    <row r="14" customFormat="false" ht="24" hidden="false" customHeight="true" outlineLevel="0" collapsed="false">
      <c r="B14" s="12" t="s">
        <v>75</v>
      </c>
    </row>
    <row r="15" customFormat="false" ht="30" hidden="false" customHeight="true" outlineLevel="0" collapsed="false">
      <c r="B15" s="27" t="s">
        <v>76</v>
      </c>
      <c r="C15" s="27"/>
    </row>
    <row r="16" customFormat="false" ht="30" hidden="false" customHeight="true" outlineLevel="0" collapsed="false">
      <c r="B16" s="27" t="s">
        <v>77</v>
      </c>
      <c r="C16" s="27"/>
    </row>
    <row r="17" customFormat="false" ht="30" hidden="false" customHeight="true" outlineLevel="0" collapsed="false">
      <c r="B17" s="27" t="s">
        <v>78</v>
      </c>
      <c r="C17" s="27"/>
    </row>
    <row r="18" customFormat="false" ht="45" hidden="false" customHeight="true" outlineLevel="0" collapsed="false">
      <c r="B18" s="27" t="s">
        <v>79</v>
      </c>
      <c r="C18" s="27"/>
    </row>
    <row r="19" customFormat="false" ht="30" hidden="false" customHeight="true" outlineLevel="0" collapsed="false">
      <c r="B19" s="27" t="s">
        <v>80</v>
      </c>
      <c r="C19" s="27"/>
    </row>
    <row r="21" customFormat="false" ht="24" hidden="false" customHeight="true" outlineLevel="0" collapsed="false">
      <c r="B21" s="12" t="s">
        <v>81</v>
      </c>
    </row>
    <row r="22" customFormat="false" ht="30" hidden="false" customHeight="true" outlineLevel="0" collapsed="false">
      <c r="B22" s="27" t="s">
        <v>82</v>
      </c>
      <c r="C22" s="27"/>
    </row>
    <row r="23" customFormat="false" ht="30" hidden="false" customHeight="true" outlineLevel="0" collapsed="false">
      <c r="B23" s="27" t="s">
        <v>83</v>
      </c>
      <c r="C23" s="27"/>
    </row>
    <row r="24" customFormat="false" ht="45" hidden="false" customHeight="true" outlineLevel="0" collapsed="false">
      <c r="B24" s="27" t="s">
        <v>84</v>
      </c>
      <c r="C24" s="27"/>
    </row>
    <row r="25" customFormat="false" ht="60" hidden="false" customHeight="true" outlineLevel="0" collapsed="false">
      <c r="B25" s="27" t="s">
        <v>85</v>
      </c>
      <c r="C25" s="27"/>
    </row>
    <row r="26" customFormat="false" ht="30" hidden="false" customHeight="true" outlineLevel="0" collapsed="false">
      <c r="B26" s="27" t="s">
        <v>86</v>
      </c>
      <c r="C26" s="27"/>
    </row>
    <row r="28" customFormat="false" ht="24" hidden="false" customHeight="true" outlineLevel="0" collapsed="false">
      <c r="B28" s="28" t="s">
        <v>87</v>
      </c>
    </row>
    <row r="29" customFormat="false" ht="90" hidden="false" customHeight="true" outlineLevel="0" collapsed="false">
      <c r="B29" s="29" t="s">
        <v>88</v>
      </c>
      <c r="C29" s="29"/>
    </row>
    <row r="31" customFormat="false" ht="24" hidden="false" customHeight="true" outlineLevel="0" collapsed="false">
      <c r="B31" s="12" t="s">
        <v>89</v>
      </c>
    </row>
    <row r="32" customFormat="false" ht="19.5" hidden="false" customHeight="true" outlineLevel="0" collapsed="false">
      <c r="B32" s="30" t="s">
        <v>90</v>
      </c>
      <c r="C32" s="30"/>
    </row>
    <row r="33" customFormat="false" ht="19.5" hidden="false" customHeight="true" outlineLevel="0" collapsed="false">
      <c r="B33" s="31" t="s">
        <v>91</v>
      </c>
      <c r="C33" s="31"/>
    </row>
    <row r="34" customFormat="false" ht="19.5" hidden="false" customHeight="true" outlineLevel="0" collapsed="false">
      <c r="B34" s="32" t="s">
        <v>92</v>
      </c>
      <c r="C34" s="32"/>
    </row>
  </sheetData>
  <sheetProtection sheet="true"/>
  <mergeCells count="19">
    <mergeCell ref="B6:C6"/>
    <mergeCell ref="B9:C9"/>
    <mergeCell ref="B10:C10"/>
    <mergeCell ref="B11:C11"/>
    <mergeCell ref="B12:C12"/>
    <mergeCell ref="B15:C15"/>
    <mergeCell ref="B16:C16"/>
    <mergeCell ref="B17:C17"/>
    <mergeCell ref="B18:C18"/>
    <mergeCell ref="B19:C19"/>
    <mergeCell ref="B22:C22"/>
    <mergeCell ref="B23:C23"/>
    <mergeCell ref="B24:C24"/>
    <mergeCell ref="B25:C25"/>
    <mergeCell ref="B26:C26"/>
    <mergeCell ref="B29:C29"/>
    <mergeCell ref="B32:C32"/>
    <mergeCell ref="B33:C33"/>
    <mergeCell ref="B34:C3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2026-09-10T12:24:00Z</dcterms:created>
  <dc:creator>openpyxl</dc:creator>
  <dc:description/>
  <dc:language>en-US</dc:language>
  <cp:lastModifiedBy/>
  <dcterms:modified xsi:type="dcterms:W3CDTF">2026-09-10T12:24:00Z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