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<sst xmlns="http://schemas.openxmlformats.org/spreadsheetml/2006/main" count="178" uniqueCount="99">
  <si>
    <t xml:space="preserve">Calendario fiscal y provisión mensual</t>
  </si>
  <si>
    <t xml:space="preserve">Coloca en dieciocho meses cada pago fraccionado y cada liquidación con la base sobre la que se calcula, y te dice cuánto hay que apartar cada mes usando tu tipo efectivo y no el del titular.</t>
  </si>
  <si>
    <t xml:space="preserve">   Escribes tú en las celdas azules.   ·   Lo gris lo calcula la hoja sola.   ·   Capítulo 29 · plantilla 29.1 de 44   ·   El detalle, en la hoja «Cómo se usa».</t>
  </si>
  <si>
    <t xml:space="preserve">Tu último ejercicio cerrado</t>
  </si>
  <si>
    <t xml:space="preserve">Euros</t>
  </si>
  <si>
    <t xml:space="preserve">Beneficio contable antes de impuestos</t>
  </si>
  <si>
    <t xml:space="preserve">Ajustes positivos que no deja deducir</t>
  </si>
  <si>
    <t xml:space="preserve">Tipo nominal   ·   escribe 24 si es el 24 %</t>
  </si>
  <si>
    <t xml:space="preserve">Base imponible   ·   sobre esto se aplica el tipo</t>
  </si>
  <si>
    <t xml:space="preserve">Cuota del ejercicio</t>
  </si>
  <si>
    <t xml:space="preserve">Tu tipo efectivo   ·   el que pagas de verdad</t>
  </si>
  <si>
    <t xml:space="preserve">Lo que te cuestan esos ajustes</t>
  </si>
  <si>
    <t xml:space="preserve">Lo que falta para montar el calendario</t>
  </si>
  <si>
    <t xml:space="preserve">Escribes tú</t>
  </si>
  <si>
    <t xml:space="preserve">Cuota del ejercicio anterior a ese</t>
  </si>
  <si>
    <t xml:space="preserve">Pagos a cuenta ya ingresados de ese ejercicio</t>
  </si>
  <si>
    <t xml:space="preserve">Porcentaje del pago fraccionado   ·   escribe 18   (en %)</t>
  </si>
  <si>
    <t xml:space="preserve">EL CALENDARIO DE LOS PRÓXIMOS DIECIOCHO MESES</t>
  </si>
  <si>
    <t xml:space="preserve">Mes</t>
  </si>
  <si>
    <t xml:space="preserve">Qué sale ese mes</t>
  </si>
  <si>
    <t xml:space="preserve">Se calcula sobre</t>
  </si>
  <si>
    <t xml:space="preserve">Importe</t>
  </si>
  <si>
    <t xml:space="preserve">Enero</t>
  </si>
  <si>
    <t xml:space="preserve">Febrero</t>
  </si>
  <si>
    <t xml:space="preserve">Ventana de la modalidad</t>
  </si>
  <si>
    <t xml:space="preserve">Se opta por declaración censal</t>
  </si>
  <si>
    <t xml:space="preserve">Marzo</t>
  </si>
  <si>
    <t xml:space="preserve">Abril</t>
  </si>
  <si>
    <t xml:space="preserve">Pago fraccionado 1.º</t>
  </si>
  <si>
    <t xml:space="preserve">Cuota de hace dos ejercicios</t>
  </si>
  <si>
    <t xml:space="preserve">Mayo</t>
  </si>
  <si>
    <t xml:space="preserve">Junio</t>
  </si>
  <si>
    <t xml:space="preserve">Julio</t>
  </si>
  <si>
    <t xml:space="preserve">Liquidación del ejercicio</t>
  </si>
  <si>
    <t xml:space="preserve">Cuota menos lo ya ingresado</t>
  </si>
  <si>
    <t xml:space="preserve">Agosto</t>
  </si>
  <si>
    <t xml:space="preserve">Septiembre</t>
  </si>
  <si>
    <t xml:space="preserve">Octubre</t>
  </si>
  <si>
    <t xml:space="preserve">Pago fraccionado 2.º</t>
  </si>
  <si>
    <t xml:space="preserve">Cuota del último ejercicio</t>
  </si>
  <si>
    <t xml:space="preserve">Noviembre</t>
  </si>
  <si>
    <t xml:space="preserve">Diciembre</t>
  </si>
  <si>
    <t xml:space="preserve">Pago fraccionado 3.º</t>
  </si>
  <si>
    <t xml:space="preserve">Enero   ·   año siguiente</t>
  </si>
  <si>
    <t xml:space="preserve">Febrero   ·   año siguiente</t>
  </si>
  <si>
    <t xml:space="preserve">Marzo   ·   año siguiente</t>
  </si>
  <si>
    <t xml:space="preserve">Abril   ·   año siguiente</t>
  </si>
  <si>
    <t xml:space="preserve">Mayo   ·   año siguiente</t>
  </si>
  <si>
    <t xml:space="preserve">Junio   ·   año siguiente</t>
  </si>
  <si>
    <t xml:space="preserve">LA PROVISIÓN MENSUAL, CON TU TIPO EFECTIVO</t>
  </si>
  <si>
    <t xml:space="preserve">Lo que hay que apartar cada mes</t>
  </si>
  <si>
    <t xml:space="preserve">Salidas de los próximos doce meses</t>
  </si>
  <si>
    <t xml:space="preserve">Salidas de los dieciocho meses</t>
  </si>
  <si>
    <t xml:space="preserve">Provisión mensual para cubrir los doce</t>
  </si>
  <si>
    <t xml:space="preserve">La cuota del ejercicio repartida en doce</t>
  </si>
  <si>
    <t xml:space="preserve">Resultado que esperas de media cada mes</t>
  </si>
  <si>
    <t xml:space="preserve">Lo que apartas con tu tipo efectivo</t>
  </si>
  <si>
    <t xml:space="preserve">Lo que apartarías con el tipo del titular</t>
  </si>
  <si>
    <t xml:space="preserve">Lo que te faltaría al año por usar el nominal</t>
  </si>
  <si>
    <t xml:space="preserve">LAS DOS RESERVAS QUE CASI NADIE PIDE</t>
  </si>
  <si>
    <t xml:space="preserve">Lo que puede bajar la base</t>
  </si>
  <si>
    <t xml:space="preserve">Lo que baja la base</t>
  </si>
  <si>
    <t xml:space="preserve">Impuesto que
no pagas</t>
  </si>
  <si>
    <t xml:space="preserve">Incremento de tus fondos propios del año</t>
  </si>
  <si>
    <t xml:space="preserve">Reserva de capitalización   ·   el 20 %</t>
  </si>
  <si>
    <t xml:space="preserve">Reserva de nivelación   ·   el 10 % de la base</t>
  </si>
  <si>
    <t xml:space="preserve">Las dos juntas   ·   una ahorra y la otra sólo aplaza</t>
  </si>
  <si>
    <t xml:space="preserve">SALIDAS DE LOS PRÓXIMOS DOCE MESES</t>
  </si>
  <si>
    <t xml:space="preserve">PROVISIÓN QUE APARTAS CADA MES</t>
  </si>
  <si>
    <t xml:space="preserve">TU TIPO EFECTIVO</t>
  </si>
  <si>
    <t xml:space="preserve">LO QUE TE CUESTAN LOS AJUSTES</t>
  </si>
  <si>
    <t xml:space="preserve">   EJEMPLO RESUELTO   ·   Los números son los del libro. Para trabajar con los tuyos, usa la hoja «Plantilla».</t>
  </si>
  <si>
    <t xml:space="preserve">Capítulo 29 · plantilla 29.1 de 44 · «Facturas mucho y no ganas dinero»</t>
  </si>
  <si>
    <t xml:space="preserve">PARA QUÉ SIRVE</t>
  </si>
  <si>
    <t xml:space="preserve">Para que el impuesto de sociedades deje de descolocarte. El impuesto se devenga cuando ganas y se paga cuando ya te lo has gastado, y entre medias te lo cobran a cuenta con los números de un año que ya no existe. Esta hoja pone las cuatro salidas en un calendario de dieciocho meses, dice sobre qué ejercicio se calcula cada una y te da la provisión mensual que convierte el susto de julio en un traspaso.</t>
  </si>
  <si>
    <t xml:space="preserve">QUÉ NECESITAS TENER A MANO</t>
  </si>
  <si>
    <t xml:space="preserve">El beneficio contable antes de impuestos de tu último ejercicio cerrado y la lista de ajustes positivos: los gastos que has pagado de verdad y que la ley no admite. Ahí pesan casi siempre los mismos cuatro: multas y sanciones —con los recargos dentro—, atenciones a clientes por encima del 1 % de la cifra de negocios, la retribución de fondos propios y los gastos sin factura.</t>
  </si>
  <si>
    <t xml:space="preserve">El tipo nominal que te toca este ejercicio. No es siempre el 25 % del titular: hay una escala transitoria que baja año a año, y una empresa de menos de diez millones va por reducida dimensión. Pídeselo a tu asesoría con el año delante.</t>
  </si>
  <si>
    <t xml:space="preserve">La cuota íntegra del ejercicio anterior a ese, que es la base del primer pago fraccionado del año.</t>
  </si>
  <si>
    <t xml:space="preserve">Lo que ya llevas ingresado a cuenta de ese ejercicio: los tres pagos fraccionados que hiciste el año pasado.</t>
  </si>
  <si>
    <t xml:space="preserve">El resultado medio mensual que esperas este año y el incremento de tus fondos propios, si no repartes dividendo.</t>
  </si>
  <si>
    <t xml:space="preserve">CÓMO SE RELLENA</t>
  </si>
  <si>
    <t xml:space="preserve">Rellena el ejercicio cerrado. La hoja suma los ajustes al beneficio contable, aplica el tipo sobre la base imponible y te devuelve tu tipo efectivo, que es el que pagas de verdad.</t>
  </si>
  <si>
    <t xml:space="preserve">Pon la cuota del ejercicio anterior, lo ya ingresado a cuenta y el porcentaje del pago fraccionado, que en la modalidad de cuota es el 18 %.</t>
  </si>
  <si>
    <t xml:space="preserve">Lee el calendario. El calendario supone que tu ejercicio coincide con el año natural: los pagos fraccionados van en los veinte primeros días de abril, octubre y diciembre, y la declaración, el modelo 200, del 1 al 25 de julio.</t>
  </si>
  <si>
    <t xml:space="preserve">Mira la provisión mensual. La de arriba cubre las salidas de los próximos doce meses; la de abajo es la fina, la que se hace hacia delante apartando cada mes tu tipo efectivo sobre el resultado del mes.</t>
  </si>
  <si>
    <t xml:space="preserve">Pregunta por las dos reservas antes de cerrar el ejercicio. La de capitalización premia dejar el beneficio dentro y hay que dotarla y mantener el incremento tres años.</t>
  </si>
  <si>
    <t xml:space="preserve">QUÉ TE ESTÁ DICIENDO</t>
  </si>
  <si>
    <t xml:space="preserve">Por qué el pago de abril no se parece al de octubre. El primero se calcula con la última declaración presentada, que en abril todavía es la de hace dos ejercicios; los otros dos, ya con la del anterior. Si has crecido, adelantas poco y acumulas mucho.</t>
  </si>
  <si>
    <t xml:space="preserve">La barra de julio. Es la liquidación del ejercicio bueno menos lo que ingresaste a cuenta como si no hubieras crecido nada, y suele llevarse más de la mitad del colchón.</t>
  </si>
  <si>
    <t xml:space="preserve">La diferencia entre tu tipo nominal y tu tipo efectivo. Si pasa de dos puntos y nadie te lo ha comentado nunca, ahí tienes dinero saliendo por una puerta que no has abierto tú.</t>
  </si>
  <si>
    <t xml:space="preserve">El total de los doce meses frente a la cuota del ejercicio. Es mayor, porque se solapan la liquidación de un ejercicio grande y los pagos a cuenta del siguiente. Ese solapamiento aparece siempre el año posterior a un salto de facturación.</t>
  </si>
  <si>
    <t xml:space="preserve">La reserva de nivelación, con cuidado: es un diferimiento, no un ahorro. Revierte en los cinco años siguientes contra tus pérdidas, y si el año malo no llega, la pagas entera.</t>
  </si>
  <si>
    <t xml:space="preserve">OJO CON ESTO</t>
  </si>
  <si>
    <t xml:space="preserve">Los pagos fraccionados del modelo 202 no se pueden aplazar. Ni las retenciones del 111. Si lo pides igualmente te lo inadmiten, y una solicitud inadmitida no frena el periodo ejecutivo: los tres pagos a cuenta hay que tenerlos en la cuenta el día 20, sin conversación. La liquidación de julio sí es aplazable, pero aplazar cuesta intereses de demora y llegar tarde a presentar añade un recargo del 1 % más otro 1 % por cada mes completo de retraso, y ese recargo tampoco es deducible: pagas el recargo y además el impuesto sobre el recargo.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</si>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</sst>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5">
    <numFmt numFmtId="164" formatCode="General"/>
    <numFmt numFmtId="165" formatCode="#,##0&quot; €&quot;;[RED]\-#,##0&quot; €&quot;"/>
    <numFmt numFmtId="166" formatCode="0.0&quot; %&quot;"/>
    <numFmt numFmtId="167" formatCode="0.0\ %;[RED]\-0.0\ %"/>
    <numFmt numFmtId="168" formatCode="0&quot; %&quot;"/>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sz val="11"/>
      <color rgb="FF4C5462"/>
      <name val="Calibri"/>
      <family val="0"/>
      <charset val="1"/>
    </font>
    <font>
      <b val="true"/>
      <sz val="9.5"/>
      <color rgb="FF1F4FD8"/>
      <name val="Calibri"/>
      <family val="0"/>
      <charset val="1"/>
    </font>
    <font>
      <b val="true"/>
      <sz val="9"/>
      <color rgb="FF78808F"/>
      <name val="Calibri"/>
      <family val="0"/>
      <charset val="1"/>
    </font>
    <font>
      <b val="true"/>
      <sz val="15"/>
      <color rgb="FF12284F"/>
      <name val="Calibri"/>
      <family val="0"/>
      <charset val="1"/>
    </font>
    <font>
      <b val="true"/>
      <sz val="15"/>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style="thin">
        <color rgb="FFD8DCE4"/>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10" fillId="0" borderId="5" xfId="0" applyFont="true" applyBorder="true" applyAlignment="true" applyProtection="false">
      <alignment horizontal="right" vertical="center" textRotation="0" wrapText="tru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true" indent="0" shrinkToFit="false"/>
      <protection locked="true" hidden="false"/>
    </xf>
    <xf numFmtId="167" fontId="12" fillId="3" borderId="6" xfId="0" applyFont="true" applyBorder="true" applyAlignment="true" applyProtection="false">
      <alignment horizontal="right" vertical="center" textRotation="0" wrapText="false" indent="0" shrinkToFit="false"/>
      <protection locked="true" hidden="false"/>
    </xf>
    <xf numFmtId="165" fontId="13" fillId="4" borderId="6" xfId="0" applyFont="true" applyBorder="true" applyAlignment="true" applyProtection="false">
      <alignment horizontal="righ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false" indent="0" shrinkToFit="false"/>
      <protection locked="true" hidden="false"/>
    </xf>
    <xf numFmtId="165" fontId="12" fillId="3" borderId="6"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5" fontId="16" fillId="4" borderId="8" xfId="0" applyFont="true" applyBorder="true" applyAlignment="true" applyProtection="false">
      <alignment horizontal="center" vertical="center" textRotation="0" wrapText="false" indent="0" shrinkToFit="false"/>
      <protection locked="true" hidden="false"/>
    </xf>
    <xf numFmtId="167" fontId="17" fillId="4" borderId="8"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Cuándo sale el dinero del impuesto en los próximos dieciocho meses</a:t>
            </a:r>
          </a:p>
        </c:rich>
      </c:tx>
      <c:overlay val="0"/>
      <c:spPr>
        <a:noFill/>
        <a:ln w="0">
          <a:noFill/>
        </a:ln>
      </c:spPr>
    </c:title>
    <c:autoTitleDeleted val="0"/>
    <c:plotArea>
      <c:barChart>
        <c:barDir val="col"/>
        <c:grouping val="clustered"/>
        <c:varyColors val="0"/>
        <c:ser>
          <c:idx val="0"/>
          <c:order val="0"/>
          <c:tx>
            <c:strRef>
              <c:f>Plantilla!E22</c:f>
              <c:strCache>
                <c:ptCount val="1"/>
                <c:pt idx="0">
                  <c:v>Importe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Plantilla!$B$23:$B$40</c:f>
              <c:strCache>
                <c:ptCount val="18"/>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Enero   ·   año siguiente</c:v>
                </c:pt>
                <c:pt idx="13">
                  <c:v>Febrero   ·   año siguiente</c:v>
                </c:pt>
                <c:pt idx="14">
                  <c:v>Marzo   ·   año siguiente</c:v>
                </c:pt>
                <c:pt idx="15">
                  <c:v>Abril   ·   año siguiente</c:v>
                </c:pt>
                <c:pt idx="16">
                  <c:v>Mayo   ·   año siguiente</c:v>
                </c:pt>
                <c:pt idx="17">
                  <c:v>Junio   ·   año siguiente</c:v>
                </c:pt>
              </c:strCache>
            </c:strRef>
          </c:cat>
          <c:val>
            <c:numRef>
              <c:f>Plantilla!$E$23:$E$40</c:f>
              <c:numCache>
                <c:formatCode>General</c:formatCode>
                <c:ptCount val="18"/>
              </c:numCache>
            </c:numRef>
          </c:val>
        </c:ser>
        <c:gapWidth val="150"/>
        <c:overlap val="0"/>
        <c:axId val="42479336"/>
        <c:axId val="85936673"/>
      </c:barChart>
      <c:catAx>
        <c:axId val="4247933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936673"/>
        <c:crosses val="autoZero"/>
        <c:auto val="1"/>
        <c:lblAlgn val="ctr"/>
        <c:lblOffset val="100"/>
        <c:noMultiLvlLbl val="0"/>
      </c:catAx>
      <c:valAx>
        <c:axId val="85936673"/>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47933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Cuándo sale el dinero del impuesto en los próximos dieciocho meses</a:t>
            </a:r>
          </a:p>
        </c:rich>
      </c:tx>
      <c:overlay val="0"/>
      <c:spPr>
        <a:noFill/>
        <a:ln w="0">
          <a:noFill/>
        </a:ln>
      </c:spPr>
    </c:title>
    <c:autoTitleDeleted val="0"/>
    <c:plotArea>
      <c:barChart>
        <c:barDir val="col"/>
        <c:grouping val="clustered"/>
        <c:varyColors val="0"/>
        <c:ser>
          <c:idx val="0"/>
          <c:order val="0"/>
          <c:tx>
            <c:strRef>
              <c:f>Ejemplo!E22</c:f>
              <c:strCache>
                <c:ptCount val="1"/>
                <c:pt idx="0">
                  <c:v>Importe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Ejemplo!$B$23:$B$40</c:f>
              <c:strCache>
                <c:ptCount val="18"/>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Enero   ·   año siguiente</c:v>
                </c:pt>
                <c:pt idx="13">
                  <c:v>Febrero   ·   año siguiente</c:v>
                </c:pt>
                <c:pt idx="14">
                  <c:v>Marzo   ·   año siguiente</c:v>
                </c:pt>
                <c:pt idx="15">
                  <c:v>Abril   ·   año siguiente</c:v>
                </c:pt>
                <c:pt idx="16">
                  <c:v>Mayo   ·   año siguiente</c:v>
                </c:pt>
                <c:pt idx="17">
                  <c:v>Junio   ·   año siguiente</c:v>
                </c:pt>
              </c:strCache>
            </c:strRef>
          </c:cat>
          <c:val>
            <c:numRef>
              <c:f>Ejemplo!$E$23:$E$40</c:f>
              <c:numCache>
                <c:formatCode>#,##0" €";[RED]\-#,##0" €"</c:formatCode>
                <c:ptCount val="18"/>
                <c:pt idx="0">
                  <c:v>0</c:v>
                </c:pt>
                <c:pt idx="1">
                  <c:v>0</c:v>
                </c:pt>
                <c:pt idx="2">
                  <c:v>0</c:v>
                </c:pt>
                <c:pt idx="3">
                  <c:v>4140</c:v>
                </c:pt>
                <c:pt idx="4">
                  <c:v>0</c:v>
                </c:pt>
                <c:pt idx="5">
                  <c:v>0</c:v>
                </c:pt>
                <c:pt idx="6">
                  <c:v>31080</c:v>
                </c:pt>
                <c:pt idx="7">
                  <c:v>0</c:v>
                </c:pt>
                <c:pt idx="8">
                  <c:v>0</c:v>
                </c:pt>
                <c:pt idx="9">
                  <c:v>7830</c:v>
                </c:pt>
                <c:pt idx="10">
                  <c:v>0</c:v>
                </c:pt>
                <c:pt idx="11">
                  <c:v>7830</c:v>
                </c:pt>
                <c:pt idx="12">
                  <c:v>0</c:v>
                </c:pt>
                <c:pt idx="13">
                  <c:v>0</c:v>
                </c:pt>
                <c:pt idx="14">
                  <c:v>0</c:v>
                </c:pt>
                <c:pt idx="15">
                  <c:v>7830</c:v>
                </c:pt>
                <c:pt idx="16">
                  <c:v>0</c:v>
                </c:pt>
                <c:pt idx="17">
                  <c:v>0</c:v>
                </c:pt>
              </c:numCache>
            </c:numRef>
          </c:val>
        </c:ser>
        <c:gapWidth val="150"/>
        <c:overlap val="0"/>
        <c:axId val="72300431"/>
        <c:axId val="64889597"/>
      </c:barChart>
      <c:catAx>
        <c:axId val="723004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889597"/>
        <c:crosses val="autoZero"/>
        <c:auto val="1"/>
        <c:lblAlgn val="ctr"/>
        <c:lblOffset val="100"/>
        <c:noMultiLvlLbl val="0"/>
      </c:catAx>
      <c:valAx>
        <c:axId val="64889597"/>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3004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62</xdr:row>
      <xdr:rowOff>0</xdr:rowOff>
    </xdr:from>
    <xdr:to>
      <xdr:col>5</xdr:col>
      <xdr:colOff>25200</xdr:colOff>
      <xdr:row>79</xdr:row>
      <xdr:rowOff>1080</xdr:rowOff>
    </xdr:to>
    <xdr:graphicFrame>
      <xdr:nvGraphicFramePr>
        <xdr:cNvPr id="0" name="Chart 1"/>
        <xdr:cNvGraphicFramePr/>
      </xdr:nvGraphicFramePr>
      <xdr:xfrm>
        <a:off x="154800" y="176212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62</xdr:row>
      <xdr:rowOff>0</xdr:rowOff>
    </xdr:from>
    <xdr:to>
      <xdr:col>5</xdr:col>
      <xdr:colOff>25200</xdr:colOff>
      <xdr:row>79</xdr:row>
      <xdr:rowOff>1080</xdr:rowOff>
    </xdr:to>
    <xdr:graphicFrame>
      <xdr:nvGraphicFramePr>
        <xdr:cNvPr id="1" name="Chart 1"/>
        <xdr:cNvGraphicFramePr/>
      </xdr:nvGraphicFramePr>
      <xdr:xfrm>
        <a:off x="154800" y="176212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26"/>
    <col collapsed="false" customWidth="true" hidden="false" outlineLevel="0" max="4" min="4" style="0" width="30"/>
    <col collapsed="false" customWidth="true" hidden="false" outlineLevel="0" max="5" min="5"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7"/>
    </row>
    <row r="10" customFormat="false" ht="34.5" hidden="false" customHeight="true" outlineLevel="0" collapsed="false">
      <c r="B10" s="8" t="s">
        <v>7</v>
      </c>
      <c r="C10" s="9"/>
    </row>
    <row r="11" customFormat="false" ht="34.5" hidden="false" customHeight="true" outlineLevel="0" collapsed="false">
      <c r="B11" s="10" t="s">
        <v>8</v>
      </c>
      <c r="C11" s="11" t="str">
        <f aca="false">IF(C8="","",C8+N(C9))</f>
        <v/>
      </c>
    </row>
    <row r="12" customFormat="false" ht="19.5" hidden="false" customHeight="true" outlineLevel="0" collapsed="false">
      <c r="B12" s="12" t="s">
        <v>9</v>
      </c>
      <c r="C12" s="11" t="str">
        <f aca="false">IF(OR(C11="",C10=""),"",C11*C10/100)</f>
        <v/>
      </c>
    </row>
    <row r="13" customFormat="false" ht="34.5" hidden="false" customHeight="true" outlineLevel="0" collapsed="false">
      <c r="B13" s="13" t="s">
        <v>10</v>
      </c>
      <c r="C13" s="14" t="str">
        <f aca="false">IF(OR(C12="",C8="",C8&lt;=0),"",C12/C8)</f>
        <v/>
      </c>
    </row>
    <row r="14" customFormat="false" ht="18.75" hidden="false" customHeight="true" outlineLevel="0" collapsed="false">
      <c r="B14" s="6" t="s">
        <v>11</v>
      </c>
      <c r="C14" s="15" t="str">
        <f aca="false">IF(OR(C9="",C10=""),"",C9*C10/100)</f>
        <v/>
      </c>
    </row>
    <row r="16" customFormat="false" ht="27.75" hidden="false" customHeight="true" outlineLevel="0" collapsed="false">
      <c r="B16" s="4" t="s">
        <v>12</v>
      </c>
      <c r="C16" s="5" t="s">
        <v>13</v>
      </c>
    </row>
    <row r="17" customFormat="false" ht="18.75" hidden="false" customHeight="true" outlineLevel="0" collapsed="false">
      <c r="B17" s="6" t="s">
        <v>14</v>
      </c>
      <c r="C17" s="7"/>
    </row>
    <row r="18" customFormat="false" ht="34.5" hidden="false" customHeight="true" outlineLevel="0" collapsed="false">
      <c r="B18" s="8" t="s">
        <v>15</v>
      </c>
      <c r="C18" s="7"/>
    </row>
    <row r="19" customFormat="false" ht="34.5" hidden="false" customHeight="true" outlineLevel="0" collapsed="false">
      <c r="B19" s="8" t="s">
        <v>16</v>
      </c>
      <c r="C19" s="16"/>
    </row>
    <row r="21" customFormat="false" ht="24" hidden="false" customHeight="true" outlineLevel="0" collapsed="false">
      <c r="B21" s="17" t="s">
        <v>17</v>
      </c>
    </row>
    <row r="22" customFormat="false" ht="30" hidden="false" customHeight="true" outlineLevel="0" collapsed="false">
      <c r="B22" s="4" t="s">
        <v>18</v>
      </c>
      <c r="C22" s="4" t="s">
        <v>19</v>
      </c>
      <c r="D22" s="4" t="s">
        <v>20</v>
      </c>
      <c r="E22" s="5" t="s">
        <v>21</v>
      </c>
    </row>
    <row r="23" customFormat="false" ht="18.75" hidden="false" customHeight="true" outlineLevel="0" collapsed="false">
      <c r="B23" s="6" t="s">
        <v>22</v>
      </c>
      <c r="E23" s="15" t="str">
        <f aca="false">IF(C12="","",0)</f>
        <v/>
      </c>
    </row>
    <row r="24" customFormat="false" ht="33.75" hidden="false" customHeight="true" outlineLevel="0" collapsed="false">
      <c r="B24" s="6" t="s">
        <v>23</v>
      </c>
      <c r="C24" s="6" t="s">
        <v>24</v>
      </c>
      <c r="D24" s="8" t="s">
        <v>25</v>
      </c>
      <c r="E24" s="15" t="str">
        <f aca="false">IF(C12="","",0)</f>
        <v/>
      </c>
    </row>
    <row r="25" customFormat="false" ht="18.75" hidden="false" customHeight="true" outlineLevel="0" collapsed="false">
      <c r="B25" s="6" t="s">
        <v>26</v>
      </c>
      <c r="E25" s="15" t="str">
        <f aca="false">IF(C12="","",0)</f>
        <v/>
      </c>
    </row>
    <row r="26" customFormat="false" ht="18.75" hidden="false" customHeight="true" outlineLevel="0" collapsed="false">
      <c r="B26" s="6" t="s">
        <v>27</v>
      </c>
      <c r="C26" s="6" t="s">
        <v>28</v>
      </c>
      <c r="D26" s="6" t="s">
        <v>29</v>
      </c>
      <c r="E26" s="15" t="str">
        <f aca="false">IF(OR(C17="",C19=""),"",C17*C19/100)</f>
        <v/>
      </c>
    </row>
    <row r="27" customFormat="false" ht="18.75" hidden="false" customHeight="true" outlineLevel="0" collapsed="false">
      <c r="B27" s="6" t="s">
        <v>30</v>
      </c>
      <c r="E27" s="15" t="str">
        <f aca="false">IF(C12="","",0)</f>
        <v/>
      </c>
    </row>
    <row r="28" customFormat="false" ht="18.75" hidden="false" customHeight="true" outlineLevel="0" collapsed="false">
      <c r="B28" s="6" t="s">
        <v>31</v>
      </c>
      <c r="E28" s="15" t="str">
        <f aca="false">IF(C12="","",0)</f>
        <v/>
      </c>
    </row>
    <row r="29" customFormat="false" ht="18.75" hidden="false" customHeight="true" outlineLevel="0" collapsed="false">
      <c r="B29" s="6" t="s">
        <v>32</v>
      </c>
      <c r="C29" s="6" t="s">
        <v>33</v>
      </c>
      <c r="D29" s="6" t="s">
        <v>34</v>
      </c>
      <c r="E29" s="15" t="str">
        <f aca="false">IF(C12="","",MAX(0,C12-N(C18)))</f>
        <v/>
      </c>
    </row>
    <row r="30" customFormat="false" ht="18.75" hidden="false" customHeight="true" outlineLevel="0" collapsed="false">
      <c r="B30" s="6" t="s">
        <v>35</v>
      </c>
      <c r="E30" s="15" t="str">
        <f aca="false">IF(C12="","",0)</f>
        <v/>
      </c>
    </row>
    <row r="31" customFormat="false" ht="18.75" hidden="false" customHeight="true" outlineLevel="0" collapsed="false">
      <c r="B31" s="6" t="s">
        <v>36</v>
      </c>
      <c r="E31" s="15" t="str">
        <f aca="false">IF(C12="","",0)</f>
        <v/>
      </c>
    </row>
    <row r="32" customFormat="false" ht="18.75" hidden="false" customHeight="true" outlineLevel="0" collapsed="false">
      <c r="B32" s="6" t="s">
        <v>37</v>
      </c>
      <c r="C32" s="6" t="s">
        <v>38</v>
      </c>
      <c r="D32" s="6" t="s">
        <v>39</v>
      </c>
      <c r="E32" s="15" t="str">
        <f aca="false">IF(OR(C12="",C19=""),"",C12*C19/100)</f>
        <v/>
      </c>
    </row>
    <row r="33" customFormat="false" ht="18.75" hidden="false" customHeight="true" outlineLevel="0" collapsed="false">
      <c r="B33" s="6" t="s">
        <v>40</v>
      </c>
      <c r="E33" s="15" t="str">
        <f aca="false">IF(C12="","",0)</f>
        <v/>
      </c>
    </row>
    <row r="34" customFormat="false" ht="18.75" hidden="false" customHeight="true" outlineLevel="0" collapsed="false">
      <c r="B34" s="6" t="s">
        <v>41</v>
      </c>
      <c r="C34" s="6" t="s">
        <v>42</v>
      </c>
      <c r="D34" s="6" t="s">
        <v>39</v>
      </c>
      <c r="E34" s="15" t="str">
        <f aca="false">IF(OR(C12="",C19=""),"",C12*C19/100)</f>
        <v/>
      </c>
    </row>
    <row r="35" customFormat="false" ht="18.75" hidden="false" customHeight="true" outlineLevel="0" collapsed="false">
      <c r="B35" s="6" t="s">
        <v>43</v>
      </c>
      <c r="E35" s="15" t="str">
        <f aca="false">IF(C12="","",0)</f>
        <v/>
      </c>
    </row>
    <row r="36" customFormat="false" ht="18.75" hidden="false" customHeight="true" outlineLevel="0" collapsed="false">
      <c r="B36" s="6" t="s">
        <v>44</v>
      </c>
      <c r="E36" s="15" t="str">
        <f aca="false">IF(C12="","",0)</f>
        <v/>
      </c>
    </row>
    <row r="37" customFormat="false" ht="18.75" hidden="false" customHeight="true" outlineLevel="0" collapsed="false">
      <c r="B37" s="6" t="s">
        <v>45</v>
      </c>
      <c r="E37" s="15" t="str">
        <f aca="false">IF(C12="","",0)</f>
        <v/>
      </c>
    </row>
    <row r="38" customFormat="false" ht="18.75" hidden="false" customHeight="true" outlineLevel="0" collapsed="false">
      <c r="B38" s="6" t="s">
        <v>46</v>
      </c>
      <c r="C38" s="6" t="s">
        <v>28</v>
      </c>
      <c r="D38" s="6" t="s">
        <v>39</v>
      </c>
      <c r="E38" s="15" t="str">
        <f aca="false">IF(OR(C12="",C19=""),"",C12*C19/100)</f>
        <v/>
      </c>
    </row>
    <row r="39" customFormat="false" ht="18.75" hidden="false" customHeight="true" outlineLevel="0" collapsed="false">
      <c r="B39" s="6" t="s">
        <v>47</v>
      </c>
      <c r="E39" s="15" t="str">
        <f aca="false">IF(C12="","",0)</f>
        <v/>
      </c>
    </row>
    <row r="40" customFormat="false" ht="18.75" hidden="false" customHeight="true" outlineLevel="0" collapsed="false">
      <c r="B40" s="6" t="s">
        <v>48</v>
      </c>
      <c r="E40" s="15" t="str">
        <f aca="false">IF(C12="","",0)</f>
        <v/>
      </c>
    </row>
    <row r="42" customFormat="false" ht="24" hidden="false" customHeight="true" outlineLevel="0" collapsed="false">
      <c r="B42" s="17" t="s">
        <v>49</v>
      </c>
    </row>
    <row r="43" customFormat="false" ht="27.75" hidden="false" customHeight="true" outlineLevel="0" collapsed="false">
      <c r="B43" s="4" t="s">
        <v>50</v>
      </c>
      <c r="C43" s="5" t="s">
        <v>4</v>
      </c>
    </row>
    <row r="44" customFormat="false" ht="18.75" hidden="false" customHeight="true" outlineLevel="0" collapsed="false">
      <c r="B44" s="6" t="s">
        <v>51</v>
      </c>
      <c r="C44" s="15" t="str">
        <f aca="false">IF(COUNT(E23:E34)=0,"",SUM(E23:E34))</f>
        <v/>
      </c>
    </row>
    <row r="45" customFormat="false" ht="18.75" hidden="false" customHeight="true" outlineLevel="0" collapsed="false">
      <c r="B45" s="6" t="s">
        <v>52</v>
      </c>
      <c r="C45" s="15" t="str">
        <f aca="false">IF(COUNT(E23:E40)=0,"",SUM(E23:E40))</f>
        <v/>
      </c>
    </row>
    <row r="46" customFormat="false" ht="19.5" hidden="false" customHeight="true" outlineLevel="0" collapsed="false">
      <c r="B46" s="18" t="s">
        <v>53</v>
      </c>
      <c r="C46" s="19" t="str">
        <f aca="false">IF(C44="","",C44/12)</f>
        <v/>
      </c>
    </row>
    <row r="47" customFormat="false" ht="34.5" hidden="false" customHeight="true" outlineLevel="0" collapsed="false">
      <c r="B47" s="8" t="s">
        <v>54</v>
      </c>
      <c r="C47" s="15" t="str">
        <f aca="false">IF(C12="","",C12/12)</f>
        <v/>
      </c>
    </row>
    <row r="48" customFormat="false" ht="18.75" hidden="false" customHeight="true" outlineLevel="0" collapsed="false">
      <c r="B48" s="6" t="s">
        <v>55</v>
      </c>
      <c r="C48" s="7"/>
    </row>
    <row r="49" customFormat="false" ht="18.75" hidden="false" customHeight="true" outlineLevel="0" collapsed="false">
      <c r="B49" s="6" t="s">
        <v>56</v>
      </c>
      <c r="C49" s="15" t="str">
        <f aca="false">IF(OR(C48="",C13=""),"",C48*C13)</f>
        <v/>
      </c>
    </row>
    <row r="50" customFormat="false" ht="34.5" hidden="false" customHeight="true" outlineLevel="0" collapsed="false">
      <c r="B50" s="8" t="s">
        <v>57</v>
      </c>
      <c r="C50" s="15" t="str">
        <f aca="false">IF(OR(C48="",C10=""),"",C48*C10/100)</f>
        <v/>
      </c>
    </row>
    <row r="51" customFormat="false" ht="34.5" hidden="false" customHeight="true" outlineLevel="0" collapsed="false">
      <c r="B51" s="10" t="s">
        <v>58</v>
      </c>
      <c r="C51" s="11" t="str">
        <f aca="false">IF(OR(C49="",C50=""),"",(C49-C50)*12)</f>
        <v/>
      </c>
    </row>
    <row r="53" customFormat="false" ht="24" hidden="false" customHeight="true" outlineLevel="0" collapsed="false">
      <c r="B53" s="17" t="s">
        <v>59</v>
      </c>
    </row>
    <row r="54" customFormat="false" ht="33.75" hidden="false" customHeight="true" outlineLevel="0" collapsed="false">
      <c r="B54" s="4" t="s">
        <v>60</v>
      </c>
      <c r="C54" s="5" t="s">
        <v>61</v>
      </c>
      <c r="E54" s="5" t="s">
        <v>62</v>
      </c>
    </row>
    <row r="55" customFormat="false" ht="34.5" hidden="false" customHeight="true" outlineLevel="0" collapsed="false">
      <c r="B55" s="8" t="s">
        <v>63</v>
      </c>
      <c r="C55" s="7"/>
    </row>
    <row r="56" customFormat="false" ht="18.75" hidden="false" customHeight="true" outlineLevel="0" collapsed="false">
      <c r="B56" s="6" t="s">
        <v>64</v>
      </c>
      <c r="C56" s="15" t="str">
        <f aca="false">IF(C55="","",C55*20/100)</f>
        <v/>
      </c>
      <c r="E56" s="15" t="str">
        <f aca="false">IF(OR(C56="",C10=""),"",C56*C10/100)</f>
        <v/>
      </c>
    </row>
    <row r="57" customFormat="false" ht="34.5" hidden="false" customHeight="true" outlineLevel="0" collapsed="false">
      <c r="B57" s="8" t="s">
        <v>65</v>
      </c>
      <c r="C57" s="15" t="str">
        <f aca="false">IF(C11="","",C11*10/100)</f>
        <v/>
      </c>
      <c r="E57" s="15" t="str">
        <f aca="false">IF(OR(C57="",C10=""),"",C57*C10/100)</f>
        <v/>
      </c>
    </row>
    <row r="58" customFormat="false" ht="34.5" hidden="false" customHeight="true" outlineLevel="0" collapsed="false">
      <c r="B58" s="10" t="s">
        <v>66</v>
      </c>
      <c r="C58" s="11" t="str">
        <f aca="false">IF(C56="","",C56+N(C57))</f>
        <v/>
      </c>
      <c r="E58" s="11" t="str">
        <f aca="false">IF(E56="","",E56+N(E57))</f>
        <v/>
      </c>
    </row>
    <row r="60" customFormat="false" ht="15" hidden="false" customHeight="true" outlineLevel="0" collapsed="false">
      <c r="B60" s="20" t="s">
        <v>67</v>
      </c>
      <c r="C60" s="20" t="s">
        <v>68</v>
      </c>
      <c r="D60" s="20" t="s">
        <v>69</v>
      </c>
      <c r="E60" s="20" t="s">
        <v>70</v>
      </c>
    </row>
    <row r="61" customFormat="false" ht="30" hidden="false" customHeight="true" outlineLevel="0" collapsed="false">
      <c r="B61" s="21" t="str">
        <f aca="false">IF(C44="","",C44)</f>
        <v/>
      </c>
      <c r="C61" s="21" t="str">
        <f aca="false">IF(C46="","",C46)</f>
        <v/>
      </c>
      <c r="D61" s="22" t="str">
        <f aca="false">IF(C13="","",C13)</f>
        <v/>
      </c>
      <c r="E61" s="21" t="str">
        <f aca="false">IF(C14="","",C14)</f>
        <v/>
      </c>
    </row>
  </sheetData>
  <sheetProtection sheet="true"/>
  <mergeCells count="1">
    <mergeCell ref="B4:E4"/>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26"/>
    <col collapsed="false" customWidth="true" hidden="false" outlineLevel="0" max="4" min="4" style="0" width="30"/>
    <col collapsed="false" customWidth="true" hidden="false" outlineLevel="0" max="5" min="5" style="0" width="16"/>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3" t="s">
        <v>71</v>
      </c>
      <c r="C4" s="23"/>
      <c r="D4" s="23"/>
      <c r="E4" s="2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174000</v>
      </c>
    </row>
    <row r="9" customFormat="false" ht="18.75" hidden="false" customHeight="true" outlineLevel="0" collapsed="false">
      <c r="B9" s="6" t="s">
        <v>6</v>
      </c>
      <c r="C9" s="7" t="n">
        <v>7250</v>
      </c>
    </row>
    <row r="10" customFormat="false" ht="34.5" hidden="false" customHeight="true" outlineLevel="0" collapsed="false">
      <c r="B10" s="8" t="s">
        <v>7</v>
      </c>
      <c r="C10" s="9" t="n">
        <v>24</v>
      </c>
    </row>
    <row r="11" customFormat="false" ht="34.5" hidden="false" customHeight="true" outlineLevel="0" collapsed="false">
      <c r="B11" s="10" t="s">
        <v>8</v>
      </c>
      <c r="C11" s="11" t="n">
        <f aca="false">IF(C8="","",C8+N(C9))</f>
        <v>181250</v>
      </c>
    </row>
    <row r="12" customFormat="false" ht="19.5" hidden="false" customHeight="true" outlineLevel="0" collapsed="false">
      <c r="B12" s="12" t="s">
        <v>9</v>
      </c>
      <c r="C12" s="11" t="n">
        <f aca="false">IF(OR(C11="",C10=""),"",C11*C10/100)</f>
        <v>43500</v>
      </c>
    </row>
    <row r="13" customFormat="false" ht="34.5" hidden="false" customHeight="true" outlineLevel="0" collapsed="false">
      <c r="B13" s="13" t="s">
        <v>10</v>
      </c>
      <c r="C13" s="14" t="n">
        <f aca="false">IF(OR(C12="",C8="",C8&lt;=0),"",C12/C8)</f>
        <v>0.25</v>
      </c>
    </row>
    <row r="14" customFormat="false" ht="18.75" hidden="false" customHeight="true" outlineLevel="0" collapsed="false">
      <c r="B14" s="6" t="s">
        <v>11</v>
      </c>
      <c r="C14" s="15" t="n">
        <f aca="false">IF(OR(C9="",C10=""),"",C9*C10/100)</f>
        <v>1740</v>
      </c>
    </row>
    <row r="16" customFormat="false" ht="27.75" hidden="false" customHeight="true" outlineLevel="0" collapsed="false">
      <c r="B16" s="4" t="s">
        <v>12</v>
      </c>
      <c r="C16" s="5" t="s">
        <v>13</v>
      </c>
    </row>
    <row r="17" customFormat="false" ht="18.75" hidden="false" customHeight="true" outlineLevel="0" collapsed="false">
      <c r="B17" s="6" t="s">
        <v>14</v>
      </c>
      <c r="C17" s="7" t="n">
        <v>23000</v>
      </c>
    </row>
    <row r="18" customFormat="false" ht="34.5" hidden="false" customHeight="true" outlineLevel="0" collapsed="false">
      <c r="B18" s="8" t="s">
        <v>15</v>
      </c>
      <c r="C18" s="7" t="n">
        <v>12420</v>
      </c>
    </row>
    <row r="19" customFormat="false" ht="34.5" hidden="false" customHeight="true" outlineLevel="0" collapsed="false">
      <c r="B19" s="8" t="s">
        <v>16</v>
      </c>
      <c r="C19" s="16" t="n">
        <v>18</v>
      </c>
    </row>
    <row r="21" customFormat="false" ht="24" hidden="false" customHeight="true" outlineLevel="0" collapsed="false">
      <c r="B21" s="17" t="s">
        <v>17</v>
      </c>
    </row>
    <row r="22" customFormat="false" ht="30" hidden="false" customHeight="true" outlineLevel="0" collapsed="false">
      <c r="B22" s="4" t="s">
        <v>18</v>
      </c>
      <c r="C22" s="4" t="s">
        <v>19</v>
      </c>
      <c r="D22" s="4" t="s">
        <v>20</v>
      </c>
      <c r="E22" s="5" t="s">
        <v>21</v>
      </c>
    </row>
    <row r="23" customFormat="false" ht="18.75" hidden="false" customHeight="true" outlineLevel="0" collapsed="false">
      <c r="B23" s="6" t="s">
        <v>22</v>
      </c>
      <c r="E23" s="15" t="n">
        <f aca="false">IF(C12="","",0)</f>
        <v>0</v>
      </c>
    </row>
    <row r="24" customFormat="false" ht="33.75" hidden="false" customHeight="true" outlineLevel="0" collapsed="false">
      <c r="B24" s="6" t="s">
        <v>23</v>
      </c>
      <c r="C24" s="6" t="s">
        <v>24</v>
      </c>
      <c r="D24" s="8" t="s">
        <v>25</v>
      </c>
      <c r="E24" s="15" t="n">
        <f aca="false">IF(C12="","",0)</f>
        <v>0</v>
      </c>
    </row>
    <row r="25" customFormat="false" ht="18.75" hidden="false" customHeight="true" outlineLevel="0" collapsed="false">
      <c r="B25" s="6" t="s">
        <v>26</v>
      </c>
      <c r="E25" s="15" t="n">
        <f aca="false">IF(C12="","",0)</f>
        <v>0</v>
      </c>
    </row>
    <row r="26" customFormat="false" ht="18.75" hidden="false" customHeight="true" outlineLevel="0" collapsed="false">
      <c r="B26" s="6" t="s">
        <v>27</v>
      </c>
      <c r="C26" s="6" t="s">
        <v>28</v>
      </c>
      <c r="D26" s="6" t="s">
        <v>29</v>
      </c>
      <c r="E26" s="15" t="n">
        <f aca="false">IF(OR(C17="",C19=""),"",C17*C19/100)</f>
        <v>4140</v>
      </c>
    </row>
    <row r="27" customFormat="false" ht="18.75" hidden="false" customHeight="true" outlineLevel="0" collapsed="false">
      <c r="B27" s="6" t="s">
        <v>30</v>
      </c>
      <c r="E27" s="15" t="n">
        <f aca="false">IF(C12="","",0)</f>
        <v>0</v>
      </c>
    </row>
    <row r="28" customFormat="false" ht="18.75" hidden="false" customHeight="true" outlineLevel="0" collapsed="false">
      <c r="B28" s="6" t="s">
        <v>31</v>
      </c>
      <c r="E28" s="15" t="n">
        <f aca="false">IF(C12="","",0)</f>
        <v>0</v>
      </c>
    </row>
    <row r="29" customFormat="false" ht="18.75" hidden="false" customHeight="true" outlineLevel="0" collapsed="false">
      <c r="B29" s="6" t="s">
        <v>32</v>
      </c>
      <c r="C29" s="6" t="s">
        <v>33</v>
      </c>
      <c r="D29" s="6" t="s">
        <v>34</v>
      </c>
      <c r="E29" s="15" t="n">
        <f aca="false">IF(C12="","",MAX(0,C12-N(C18)))</f>
        <v>31080</v>
      </c>
    </row>
    <row r="30" customFormat="false" ht="18.75" hidden="false" customHeight="true" outlineLevel="0" collapsed="false">
      <c r="B30" s="6" t="s">
        <v>35</v>
      </c>
      <c r="E30" s="15" t="n">
        <f aca="false">IF(C12="","",0)</f>
        <v>0</v>
      </c>
    </row>
    <row r="31" customFormat="false" ht="18.75" hidden="false" customHeight="true" outlineLevel="0" collapsed="false">
      <c r="B31" s="6" t="s">
        <v>36</v>
      </c>
      <c r="E31" s="15" t="n">
        <f aca="false">IF(C12="","",0)</f>
        <v>0</v>
      </c>
    </row>
    <row r="32" customFormat="false" ht="18.75" hidden="false" customHeight="true" outlineLevel="0" collapsed="false">
      <c r="B32" s="6" t="s">
        <v>37</v>
      </c>
      <c r="C32" s="6" t="s">
        <v>38</v>
      </c>
      <c r="D32" s="6" t="s">
        <v>39</v>
      </c>
      <c r="E32" s="15" t="n">
        <f aca="false">IF(OR(C12="",C19=""),"",C12*C19/100)</f>
        <v>7830</v>
      </c>
    </row>
    <row r="33" customFormat="false" ht="18.75" hidden="false" customHeight="true" outlineLevel="0" collapsed="false">
      <c r="B33" s="6" t="s">
        <v>40</v>
      </c>
      <c r="E33" s="15" t="n">
        <f aca="false">IF(C12="","",0)</f>
        <v>0</v>
      </c>
    </row>
    <row r="34" customFormat="false" ht="18.75" hidden="false" customHeight="true" outlineLevel="0" collapsed="false">
      <c r="B34" s="6" t="s">
        <v>41</v>
      </c>
      <c r="C34" s="6" t="s">
        <v>42</v>
      </c>
      <c r="D34" s="6" t="s">
        <v>39</v>
      </c>
      <c r="E34" s="15" t="n">
        <f aca="false">IF(OR(C12="",C19=""),"",C12*C19/100)</f>
        <v>7830</v>
      </c>
    </row>
    <row r="35" customFormat="false" ht="18.75" hidden="false" customHeight="true" outlineLevel="0" collapsed="false">
      <c r="B35" s="6" t="s">
        <v>43</v>
      </c>
      <c r="E35" s="15" t="n">
        <f aca="false">IF(C12="","",0)</f>
        <v>0</v>
      </c>
    </row>
    <row r="36" customFormat="false" ht="18.75" hidden="false" customHeight="true" outlineLevel="0" collapsed="false">
      <c r="B36" s="6" t="s">
        <v>44</v>
      </c>
      <c r="E36" s="15" t="n">
        <f aca="false">IF(C12="","",0)</f>
        <v>0</v>
      </c>
    </row>
    <row r="37" customFormat="false" ht="18.75" hidden="false" customHeight="true" outlineLevel="0" collapsed="false">
      <c r="B37" s="6" t="s">
        <v>45</v>
      </c>
      <c r="E37" s="15" t="n">
        <f aca="false">IF(C12="","",0)</f>
        <v>0</v>
      </c>
    </row>
    <row r="38" customFormat="false" ht="18.75" hidden="false" customHeight="true" outlineLevel="0" collapsed="false">
      <c r="B38" s="6" t="s">
        <v>46</v>
      </c>
      <c r="C38" s="6" t="s">
        <v>28</v>
      </c>
      <c r="D38" s="6" t="s">
        <v>39</v>
      </c>
      <c r="E38" s="15" t="n">
        <f aca="false">IF(OR(C12="",C19=""),"",C12*C19/100)</f>
        <v>7830</v>
      </c>
    </row>
    <row r="39" customFormat="false" ht="18.75" hidden="false" customHeight="true" outlineLevel="0" collapsed="false">
      <c r="B39" s="6" t="s">
        <v>47</v>
      </c>
      <c r="E39" s="15" t="n">
        <f aca="false">IF(C12="","",0)</f>
        <v>0</v>
      </c>
    </row>
    <row r="40" customFormat="false" ht="18.75" hidden="false" customHeight="true" outlineLevel="0" collapsed="false">
      <c r="B40" s="6" t="s">
        <v>48</v>
      </c>
      <c r="E40" s="15" t="n">
        <f aca="false">IF(C12="","",0)</f>
        <v>0</v>
      </c>
    </row>
    <row r="42" customFormat="false" ht="24" hidden="false" customHeight="true" outlineLevel="0" collapsed="false">
      <c r="B42" s="17" t="s">
        <v>49</v>
      </c>
    </row>
    <row r="43" customFormat="false" ht="27.75" hidden="false" customHeight="true" outlineLevel="0" collapsed="false">
      <c r="B43" s="4" t="s">
        <v>50</v>
      </c>
      <c r="C43" s="5" t="s">
        <v>4</v>
      </c>
    </row>
    <row r="44" customFormat="false" ht="18.75" hidden="false" customHeight="true" outlineLevel="0" collapsed="false">
      <c r="B44" s="6" t="s">
        <v>51</v>
      </c>
      <c r="C44" s="15" t="n">
        <f aca="false">IF(COUNT(E23:E34)=0,"",SUM(E23:E34))</f>
        <v>50880</v>
      </c>
    </row>
    <row r="45" customFormat="false" ht="18.75" hidden="false" customHeight="true" outlineLevel="0" collapsed="false">
      <c r="B45" s="6" t="s">
        <v>52</v>
      </c>
      <c r="C45" s="15" t="n">
        <f aca="false">IF(COUNT(E23:E40)=0,"",SUM(E23:E40))</f>
        <v>58710</v>
      </c>
    </row>
    <row r="46" customFormat="false" ht="19.5" hidden="false" customHeight="true" outlineLevel="0" collapsed="false">
      <c r="B46" s="18" t="s">
        <v>53</v>
      </c>
      <c r="C46" s="19" t="n">
        <f aca="false">IF(C44="","",C44/12)</f>
        <v>4240</v>
      </c>
    </row>
    <row r="47" customFormat="false" ht="34.5" hidden="false" customHeight="true" outlineLevel="0" collapsed="false">
      <c r="B47" s="8" t="s">
        <v>54</v>
      </c>
      <c r="C47" s="15" t="n">
        <f aca="false">IF(C12="","",C12/12)</f>
        <v>3625</v>
      </c>
    </row>
    <row r="48" customFormat="false" ht="18.75" hidden="false" customHeight="true" outlineLevel="0" collapsed="false">
      <c r="B48" s="6" t="s">
        <v>55</v>
      </c>
      <c r="C48" s="7" t="n">
        <v>14500</v>
      </c>
    </row>
    <row r="49" customFormat="false" ht="18.75" hidden="false" customHeight="true" outlineLevel="0" collapsed="false">
      <c r="B49" s="6" t="s">
        <v>56</v>
      </c>
      <c r="C49" s="15" t="n">
        <f aca="false">IF(OR(C48="",C13=""),"",C48*C13)</f>
        <v>3625</v>
      </c>
    </row>
    <row r="50" customFormat="false" ht="34.5" hidden="false" customHeight="true" outlineLevel="0" collapsed="false">
      <c r="B50" s="8" t="s">
        <v>57</v>
      </c>
      <c r="C50" s="15" t="n">
        <f aca="false">IF(OR(C48="",C10=""),"",C48*C10/100)</f>
        <v>3480</v>
      </c>
    </row>
    <row r="51" customFormat="false" ht="34.5" hidden="false" customHeight="true" outlineLevel="0" collapsed="false">
      <c r="B51" s="10" t="s">
        <v>58</v>
      </c>
      <c r="C51" s="11" t="n">
        <f aca="false">IF(OR(C49="",C50=""),"",(C49-C50)*12)</f>
        <v>1740</v>
      </c>
    </row>
    <row r="53" customFormat="false" ht="24" hidden="false" customHeight="true" outlineLevel="0" collapsed="false">
      <c r="B53" s="17" t="s">
        <v>59</v>
      </c>
    </row>
    <row r="54" customFormat="false" ht="33.75" hidden="false" customHeight="true" outlineLevel="0" collapsed="false">
      <c r="B54" s="4" t="s">
        <v>60</v>
      </c>
      <c r="C54" s="5" t="s">
        <v>61</v>
      </c>
      <c r="E54" s="5" t="s">
        <v>62</v>
      </c>
    </row>
    <row r="55" customFormat="false" ht="34.5" hidden="false" customHeight="true" outlineLevel="0" collapsed="false">
      <c r="B55" s="8" t="s">
        <v>63</v>
      </c>
      <c r="C55" s="7" t="n">
        <v>130500</v>
      </c>
    </row>
    <row r="56" customFormat="false" ht="18.75" hidden="false" customHeight="true" outlineLevel="0" collapsed="false">
      <c r="B56" s="6" t="s">
        <v>64</v>
      </c>
      <c r="C56" s="15" t="n">
        <f aca="false">IF(C55="","",C55*20/100)</f>
        <v>26100</v>
      </c>
      <c r="E56" s="15" t="n">
        <f aca="false">IF(OR(C56="",C10=""),"",C56*C10/100)</f>
        <v>6264</v>
      </c>
    </row>
    <row r="57" customFormat="false" ht="34.5" hidden="false" customHeight="true" outlineLevel="0" collapsed="false">
      <c r="B57" s="8" t="s">
        <v>65</v>
      </c>
      <c r="C57" s="15" t="n">
        <f aca="false">IF(C11="","",C11*10/100)</f>
        <v>18125</v>
      </c>
      <c r="E57" s="15" t="n">
        <f aca="false">IF(OR(C57="",C10=""),"",C57*C10/100)</f>
        <v>4350</v>
      </c>
    </row>
    <row r="58" customFormat="false" ht="34.5" hidden="false" customHeight="true" outlineLevel="0" collapsed="false">
      <c r="B58" s="10" t="s">
        <v>66</v>
      </c>
      <c r="C58" s="11" t="n">
        <f aca="false">IF(C56="","",C56+N(C57))</f>
        <v>44225</v>
      </c>
      <c r="E58" s="11" t="n">
        <f aca="false">IF(E56="","",E56+N(E57))</f>
        <v>10614</v>
      </c>
    </row>
    <row r="60" customFormat="false" ht="15" hidden="false" customHeight="true" outlineLevel="0" collapsed="false">
      <c r="B60" s="20" t="s">
        <v>67</v>
      </c>
      <c r="C60" s="20" t="s">
        <v>68</v>
      </c>
      <c r="D60" s="20" t="s">
        <v>69</v>
      </c>
      <c r="E60" s="20" t="s">
        <v>70</v>
      </c>
    </row>
    <row r="61" customFormat="false" ht="30" hidden="false" customHeight="true" outlineLevel="0" collapsed="false">
      <c r="B61" s="21" t="n">
        <f aca="false">IF(C44="","",C44)</f>
        <v>50880</v>
      </c>
      <c r="C61" s="21" t="n">
        <f aca="false">IF(C46="","",C46)</f>
        <v>4240</v>
      </c>
      <c r="D61" s="22" t="n">
        <f aca="false">IF(C13="","",C13)</f>
        <v>0.25</v>
      </c>
      <c r="E61" s="21" t="n">
        <f aca="false">IF(C14="","",C14)</f>
        <v>1740</v>
      </c>
    </row>
  </sheetData>
  <sheetProtection sheet="true"/>
  <mergeCells count="1">
    <mergeCell ref="B4:E4"/>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4" t="s">
        <v>72</v>
      </c>
    </row>
    <row r="5" customFormat="false" ht="24" hidden="false" customHeight="true" outlineLevel="0" collapsed="false">
      <c r="B5" s="17" t="s">
        <v>73</v>
      </c>
    </row>
    <row r="6" customFormat="false" ht="75" hidden="false" customHeight="true" outlineLevel="0" collapsed="false">
      <c r="B6" s="25" t="s">
        <v>74</v>
      </c>
      <c r="C6" s="25"/>
    </row>
    <row r="8" customFormat="false" ht="24" hidden="false" customHeight="true" outlineLevel="0" collapsed="false">
      <c r="B8" s="17" t="s">
        <v>75</v>
      </c>
    </row>
    <row r="9" customFormat="false" ht="60" hidden="false" customHeight="true" outlineLevel="0" collapsed="false">
      <c r="B9" s="25" t="s">
        <v>76</v>
      </c>
      <c r="C9" s="25"/>
    </row>
    <row r="10" customFormat="false" ht="45" hidden="false" customHeight="true" outlineLevel="0" collapsed="false">
      <c r="B10" s="25" t="s">
        <v>77</v>
      </c>
      <c r="C10" s="25"/>
    </row>
    <row r="11" customFormat="false" ht="30" hidden="false" customHeight="true" outlineLevel="0" collapsed="false">
      <c r="B11" s="25" t="s">
        <v>78</v>
      </c>
      <c r="C11" s="25"/>
    </row>
    <row r="12" customFormat="false" ht="30" hidden="false" customHeight="true" outlineLevel="0" collapsed="false">
      <c r="B12" s="25" t="s">
        <v>79</v>
      </c>
      <c r="C12" s="25"/>
    </row>
    <row r="13" customFormat="false" ht="30" hidden="false" customHeight="true" outlineLevel="0" collapsed="false">
      <c r="B13" s="25" t="s">
        <v>80</v>
      </c>
      <c r="C13" s="25"/>
    </row>
    <row r="15" customFormat="false" ht="24" hidden="false" customHeight="true" outlineLevel="0" collapsed="false">
      <c r="B15" s="17" t="s">
        <v>81</v>
      </c>
    </row>
    <row r="16" customFormat="false" ht="30" hidden="false" customHeight="true" outlineLevel="0" collapsed="false">
      <c r="B16" s="25" t="s">
        <v>82</v>
      </c>
      <c r="C16" s="25"/>
    </row>
    <row r="17" customFormat="false" ht="30" hidden="false" customHeight="true" outlineLevel="0" collapsed="false">
      <c r="B17" s="25" t="s">
        <v>83</v>
      </c>
      <c r="C17" s="25"/>
    </row>
    <row r="18" customFormat="false" ht="45" hidden="false" customHeight="true" outlineLevel="0" collapsed="false">
      <c r="B18" s="25" t="s">
        <v>84</v>
      </c>
      <c r="C18" s="25"/>
    </row>
    <row r="19" customFormat="false" ht="45" hidden="false" customHeight="true" outlineLevel="0" collapsed="false">
      <c r="B19" s="25" t="s">
        <v>85</v>
      </c>
      <c r="C19" s="25"/>
    </row>
    <row r="20" customFormat="false" ht="30" hidden="false" customHeight="true" outlineLevel="0" collapsed="false">
      <c r="B20" s="25" t="s">
        <v>86</v>
      </c>
      <c r="C20" s="25"/>
    </row>
    <row r="22" customFormat="false" ht="24" hidden="false" customHeight="true" outlineLevel="0" collapsed="false">
      <c r="B22" s="17" t="s">
        <v>87</v>
      </c>
    </row>
    <row r="23" customFormat="false" ht="45" hidden="false" customHeight="true" outlineLevel="0" collapsed="false">
      <c r="B23" s="25" t="s">
        <v>88</v>
      </c>
      <c r="C23" s="25"/>
    </row>
    <row r="24" customFormat="false" ht="30" hidden="false" customHeight="true" outlineLevel="0" collapsed="false">
      <c r="B24" s="25" t="s">
        <v>89</v>
      </c>
      <c r="C24" s="25"/>
    </row>
    <row r="25" customFormat="false" ht="30" hidden="false" customHeight="true" outlineLevel="0" collapsed="false">
      <c r="B25" s="25" t="s">
        <v>90</v>
      </c>
      <c r="C25" s="25"/>
    </row>
    <row r="26" customFormat="false" ht="45" hidden="false" customHeight="true" outlineLevel="0" collapsed="false">
      <c r="B26" s="25" t="s">
        <v>91</v>
      </c>
      <c r="C26" s="25"/>
    </row>
    <row r="27" customFormat="false" ht="30" hidden="false" customHeight="true" outlineLevel="0" collapsed="false">
      <c r="B27" s="25" t="s">
        <v>92</v>
      </c>
      <c r="C27" s="25"/>
    </row>
    <row r="29" customFormat="false" ht="24" hidden="false" customHeight="true" outlineLevel="0" collapsed="false">
      <c r="B29" s="26" t="s">
        <v>93</v>
      </c>
    </row>
    <row r="30" customFormat="false" ht="90" hidden="false" customHeight="true" outlineLevel="0" collapsed="false">
      <c r="B30" s="27" t="s">
        <v>94</v>
      </c>
      <c r="C30" s="27"/>
    </row>
    <row r="32" customFormat="false" ht="24" hidden="false" customHeight="true" outlineLevel="0" collapsed="false">
      <c r="B32" s="17" t="s">
        <v>95</v>
      </c>
    </row>
    <row r="33" customFormat="false" ht="19.5" hidden="false" customHeight="true" outlineLevel="0" collapsed="false">
      <c r="B33" s="28" t="s">
        <v>96</v>
      </c>
      <c r="C33" s="28"/>
    </row>
    <row r="34" customFormat="false" ht="19.5" hidden="false" customHeight="true" outlineLevel="0" collapsed="false">
      <c r="B34" s="29" t="s">
        <v>97</v>
      </c>
      <c r="C34" s="29"/>
    </row>
    <row r="35" customFormat="false" ht="19.5" hidden="false" customHeight="true" outlineLevel="0" collapsed="false">
      <c r="B35" s="30" t="s">
        <v>98</v>
      </c>
      <c r="C35" s="30"/>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