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<sst xmlns="http://schemas.openxmlformats.org/spreadsheetml/2006/main" count="167" uniqueCount="98">
  <si>
    <t xml:space="preserve">Coste real de un aplazamiento</t>
  </si>
  <si>
    <t xml:space="preserve">Suma el recargo, los intereses y la comisión del aval, saca el coste anualizado, lo pone al lado del de tu póliza y te dibuja la carga mensual que te queda si encadenas trimestres.</t>
  </si>
  <si>
    <t xml:space="preserve">   Escribes tú en las celdas azules.   ·   Lo gris lo calcula la hoja sola.   ·   Capítulo 31 · plantilla 31.1 de 44   ·   El detalle, en la hoja «Cómo se usa».</t>
  </si>
  <si>
    <t xml:space="preserve">La deuda que te planteas aplazar</t>
  </si>
  <si>
    <t xml:space="preserve">Lo escribes tú</t>
  </si>
  <si>
    <t xml:space="preserve">Importe de la deuda que vas a aplazar</t>
  </si>
  <si>
    <t xml:space="preserve">Meses en los que la vas a fraccionar</t>
  </si>
  <si>
    <t xml:space="preserve">Cómo llegas a pedirlo</t>
  </si>
  <si>
    <t xml:space="preserve">Si vas tarde: meses completos de retraso</t>
  </si>
  <si>
    <t xml:space="preserve">Si te encontraron: recargo ejecutivo (5, 10 o 20)   (en %)</t>
  </si>
  <si>
    <t xml:space="preserve">Los tipos con los que se hace la cuenta</t>
  </si>
  <si>
    <t xml:space="preserve">Escribe 4,0625 si es el 4,0625 %</t>
  </si>
  <si>
    <t xml:space="preserve">Interés de demora tributario de tu ejercicio   (en %)</t>
  </si>
  <si>
    <t xml:space="preserve">Interés legal del dinero de tu ejercicio   (en %)</t>
  </si>
  <si>
    <t xml:space="preserve">¿Aportas aval bancario o seguro de caución?</t>
  </si>
  <si>
    <t xml:space="preserve">Comisión anual del aval sobre riesgo vivo   (en %)</t>
  </si>
  <si>
    <t xml:space="preserve">Tipo que pagas hoy por tu póliza   (en %)</t>
  </si>
  <si>
    <t xml:space="preserve">Tipo de mercado hoy para una póliza de empresa   (en %)</t>
  </si>
  <si>
    <t xml:space="preserve">LO QUE TE CUESTA APLAZAR, CAPA POR CAPA</t>
  </si>
  <si>
    <t xml:space="preserve">Las cuatro capas, y sólo dos llegan por escrito</t>
  </si>
  <si>
    <t xml:space="preserve">Euros</t>
  </si>
  <si>
    <t xml:space="preserve">Cuota mensual de principal</t>
  </si>
  <si>
    <t xml:space="preserve">Saldo medio pendiente   ·   sobre esto corren los intereses</t>
  </si>
  <si>
    <t xml:space="preserve">Recargo que te toca, en porcentaje</t>
  </si>
  <si>
    <t xml:space="preserve">Tipo de interés que te van a aplicar</t>
  </si>
  <si>
    <t xml:space="preserve">1   ·   Recargo</t>
  </si>
  <si>
    <t xml:space="preserve">2   ·   Intereses del periodo aplazado</t>
  </si>
  <si>
    <t xml:space="preserve">3   ·   Comisión del aval</t>
  </si>
  <si>
    <t xml:space="preserve">Lo que te cuesta aplazar</t>
  </si>
  <si>
    <t xml:space="preserve">Sobre el importe aplazado</t>
  </si>
  <si>
    <t xml:space="preserve">Coste anualizado   ·   ya comparable con tu póliza</t>
  </si>
  <si>
    <t xml:space="preserve">EL MISMO DINERO, FINANCIADO DE CINCO MANERAS</t>
  </si>
  <si>
    <t xml:space="preserve">Cómo lo financias</t>
  </si>
  <si>
    <t xml:space="preserve">Coste</t>
  </si>
  <si>
    <t xml:space="preserve">Sobre el importe</t>
  </si>
  <si>
    <t xml:space="preserve">Anual equivalente</t>
  </si>
  <si>
    <t xml:space="preserve">Póliza a precio de mercado</t>
  </si>
  <si>
    <t xml:space="preserve">Aplazamiento sin garantía, pedido en plazo</t>
  </si>
  <si>
    <t xml:space="preserve">Aplazamiento avalado, al interés legal más comisión</t>
  </si>
  <si>
    <t xml:space="preserve">Tu póliza, al tipo que pagas hoy</t>
  </si>
  <si>
    <t xml:space="preserve">Tu aplazamiento, tal y como lo vas a pedir</t>
  </si>
  <si>
    <t xml:space="preserve">Diferencia entre tu póliza y tu aplazamiento</t>
  </si>
  <si>
    <t xml:space="preserve">QUÉ TAMAÑO TIENE ESA CUOTA DENTRO DE TU EMPRESA</t>
  </si>
  <si>
    <t xml:space="preserve">Tus cifras del año</t>
  </si>
  <si>
    <t xml:space="preserve">La deuda medida ahí</t>
  </si>
  <si>
    <t xml:space="preserve">Ventas del año</t>
  </si>
  <si>
    <t xml:space="preserve">Días de facturación   ·   ventas entre 365</t>
  </si>
  <si>
    <t xml:space="preserve">Tesorería con la que cerraste el año</t>
  </si>
  <si>
    <t xml:space="preserve">EBITDA del año</t>
  </si>
  <si>
    <t xml:space="preserve">Margen bruto sobre ventas   ·   escribe 45 si es el 45 %</t>
  </si>
  <si>
    <t xml:space="preserve">Compras y material de un día</t>
  </si>
  <si>
    <t xml:space="preserve">QUÉ PASA SI APLAZAS UN TRIMESTRE DETRÁS DE OTRO</t>
  </si>
  <si>
    <t xml:space="preserve">Trimestre en el que aplazas</t>
  </si>
  <si>
    <t xml:space="preserve">Importe que aplazas</t>
  </si>
  <si>
    <t xml:space="preserve">Cuota nueva al mes</t>
  </si>
  <si>
    <t xml:space="preserve">Aplazamientos vivos</t>
  </si>
  <si>
    <t xml:space="preserve">Carga mensual total</t>
  </si>
  <si>
    <t xml:space="preserve">Primer trimestre</t>
  </si>
  <si>
    <t xml:space="preserve">Segundo trimestre</t>
  </si>
  <si>
    <t xml:space="preserve">Tercer trimestre</t>
  </si>
  <si>
    <t xml:space="preserve">Cuarto trimestre   ·   la cuota de sociedades</t>
  </si>
  <si>
    <t xml:space="preserve">Quinto trimestre</t>
  </si>
  <si>
    <t xml:space="preserve">Sexto trimestre</t>
  </si>
  <si>
    <t xml:space="preserve">LO QUE TE CUESTA APLAZAR</t>
  </si>
  <si>
    <t xml:space="preserve">COSTE ANUALIZADO</t>
  </si>
  <si>
    <t xml:space="preserve">FRENTE A TU PÓLIZA</t>
  </si>
  <si>
    <t xml:space="preserve">CARGA MENSUAL MÁXIMA SI ENCADENAS</t>
  </si>
  <si>
    <t xml:space="preserve">   EJEMPLO RESUELTO   ·   Los números son los del libro. Para trabajar con los tuyos, usa la hoja «Plantilla».</t>
  </si>
  <si>
    <t xml:space="preserve">En plazo</t>
  </si>
  <si>
    <t xml:space="preserve">No</t>
  </si>
  <si>
    <t xml:space="preserve">Capítulo 31 · plantilla 31.1 de 44 · «Facturas mucho y no ganas dinero»</t>
  </si>
  <si>
    <t xml:space="preserve">PARA QUÉ SIRVE</t>
  </si>
  <si>
    <t xml:space="preserve">Para decidir un aplazamiento como decides cualquier otra financiación. Aplazar un impuesto es pedir dinero prestado a Hacienda: tiene precio, tiene garantía y deja rastro. La hoja suma las capas que sí llegan por escrito —el recargo y los intereses— añade la comisión del aval, que no llega en ninguna carta, y te da un porcentaje anual que puedes poner al lado del de tu póliza. Y te enseña qué sale de tu cuenta cada mes si aplazas un trimestre detrás de otro.</t>
  </si>
  <si>
    <t xml:space="preserve">QUÉ NECESITAS TENER A MANO</t>
  </si>
  <si>
    <t xml:space="preserve">El importe exacto de la deuda y en cuántos meses te la van a fraccionar. Hasta 50.000 € de deuda acumulada no hace falta garantía, y el plazo llega a doce meses si eres sociedad y a veinticuatro si eres persona física.</t>
  </si>
  <si>
    <t xml:space="preserve">Saber cómo llegas: en plazo, tarde por tu cuenta o después de que Hacienda te encontrara. Eso decide el recargo, y el recargo suele pesar más que el tipo de interés.</t>
  </si>
  <si>
    <t xml:space="preserve">El interés de demora y el interés legal de tu ejercicio. Se fijan cada año en los Presupuestos: míralos antes de hacer la cuenta, no los des por sabidos.</t>
  </si>
  <si>
    <t xml:space="preserve">El tipo que pagas hoy por tu póliza y, si puedes, el tipo al que se está firmando una póliza nueva en tu banco. Sin eso no hay comparación, hay opinión.</t>
  </si>
  <si>
    <t xml:space="preserve">Tus ventas, tu EBITDA, tu tesorería de cierre y lo que compras de material al día.</t>
  </si>
  <si>
    <t xml:space="preserve">CÓMO SE RELLENA</t>
  </si>
  <si>
    <t xml:space="preserve">Escribe el importe y los meses. La hoja saca el saldo medio pendiente, que es sobre lo que corren los intereses: no es el importe entero, es algo más de la mitad.</t>
  </si>
  <si>
    <t xml:space="preserve">Elige cómo llegas a pedirlo. Si vas tarde, pon los meses completos de retraso: el recargo es del 1 % más otro 1 % por cada mes completo, y pasados los doce salta al 15 %.</t>
  </si>
  <si>
    <t xml:space="preserve">Pon los tipos de tu ejercicio. Si vas a aportar aval, marca «Sí»: pagarás interés legal en vez de interés de demora, pero tendrás que poner la comisión del aval.</t>
  </si>
  <si>
    <t xml:space="preserve">Mira la tabla de las cinco maneras. Es la misma cuenta para todas, así que los cinco porcentajes de la última columna se pueden comparar entre sí sin trampa.</t>
  </si>
  <si>
    <t xml:space="preserve">Rellena el bloque de tu tamaño. Antes de financiar, mira si ese dinero está dentro de tu empresa, en almacén o en plazo de proveedor.</t>
  </si>
  <si>
    <t xml:space="preserve">En el último bloque pon lo que aplazarías cada trimestre. La última columna es lo que saldría de tu cuenta cada mes por este concepto.</t>
  </si>
  <si>
    <t xml:space="preserve">QUÉ TE ESTÁ DICIENDO</t>
  </si>
  <si>
    <t xml:space="preserve">El coste anualizado, al lado del tipo de tu póliza. Si el aplazamiento sale más barato que tu banco, la conversación pendiente no es con Hacienda: es con el director de tu oficina.</t>
  </si>
  <si>
    <t xml:space="preserve">Lo que hace el recargo. Pedirlo tres meses tarde multiplica el coste por más de dos. Manda el calendario, no el tipo de interés.</t>
  </si>
  <si>
    <t xml:space="preserve">El aval. Baja el tipo, pero su comisión se come el ahorro y encima consume la capacidad de riesgo que ibas a usar para otra cosa.</t>
  </si>
  <si>
    <t xml:space="preserve">Los días de almacén o de proveedor que equivalen a la deuda. Si son quince o veinte, tienes ahí dentro el dinero que ibas a pedir fuera.</t>
  </si>
  <si>
    <t xml:space="preserve">La carga mensual del último bloque. Sube en escalones y no baja mientras se encadenen: deja de ser una cuota para ser una suma de cuotas que crece sola.</t>
  </si>
  <si>
    <t xml:space="preserve">OJO CON ESTO</t>
  </si>
  <si>
    <t xml:space="preserve">Hay deudas que no se pueden aplazar aunque lo pidas: las retenciones que has practicado, los pagos fraccionados del impuesto de sociedades y el IVA que ya has cobrado. Y pedirlo igualmente no gana ni un día: la solicitud no se deniega, se inadmite y se tiene por no presentada, así que el recargo del periodo ejecutivo ya está corriendo cuando llega la respuesta. La otra trampa es la que no cabe en esta hoja: el rastro. Un aplazamiento concedido y al día no te impide obtener el certificado de estar al corriente, pero figura como deuda con la Administración y lo lee todo el que te vaya a dar dinero o trabajo.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</si>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</sst>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&quot; €&quot;;[RED]\-#,##0&quot; €&quot;"/>
    <numFmt numFmtId="166" formatCode="#,##0"/>
    <numFmt numFmtId="167" formatCode="@"/>
    <numFmt numFmtId="168" formatCode="0&quot; %&quot;"/>
    <numFmt numFmtId="169" formatCode="0.0&quot; %&quot;"/>
    <numFmt numFmtId="170" formatCode="0.0\ %;[RED]\-0.0\ %"/>
    <numFmt numFmtId="171" formatCode="0&quot; días&quot;;[RED]\-0&quot; días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9" fillId="2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14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A7EBB"/>
      <rgbColor rgb="FF878787"/>
      <rgbColor rgb="FF12284F"/>
      <rgbColor rgb="FF339966"/>
      <rgbColor rgb="FF12161D"/>
      <rgbColor rgb="FF333300"/>
      <rgbColor rgb="FFC0392B"/>
      <rgbColor rgb="FF993366"/>
      <rgbColor rgb="FF333399"/>
      <rgbColor rgb="FF4C546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 que sale de tu cuenta cada mes si encadenas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Plantilla!F54</c:f>
              <c:strCache>
                <c:ptCount val="1"/>
                <c:pt idx="0">
                  <c:v>Carga mensual total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Plantilla!$B$55:$B$60</c:f>
              <c:strCache>
                <c:ptCount val="6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  <c:pt idx="3">
                  <c:v>Cuarto trimestre   ·   la cuota de sociedades</c:v>
                </c:pt>
                <c:pt idx="4">
                  <c:v>Quinto trimestre</c:v>
                </c:pt>
                <c:pt idx="5">
                  <c:v>Sexto trimestre</c:v>
                </c:pt>
              </c:strCache>
            </c:strRef>
          </c:cat>
          <c:val>
            <c:numRef>
              <c:f>Plantilla!$F$55:$F$60</c:f>
              <c:numCache>
                <c:formatCode>General</c:formatCode>
                <c:ptCount val="6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7475192"/>
        <c:axId val="73599823"/>
      </c:lineChart>
      <c:catAx>
        <c:axId val="87475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599823"/>
        <c:crosses val="autoZero"/>
        <c:auto val="1"/>
        <c:lblAlgn val="ctr"/>
        <c:lblOffset val="100"/>
        <c:noMultiLvlLbl val="0"/>
      </c:catAx>
      <c:valAx>
        <c:axId val="735998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47519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 que sale de tu cuenta cada mes si encadenas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Ejemplo!F54</c:f>
              <c:strCache>
                <c:ptCount val="1"/>
                <c:pt idx="0">
                  <c:v>Carga mensual total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Ejemplo!$B$55:$B$60</c:f>
              <c:strCache>
                <c:ptCount val="6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  <c:pt idx="3">
                  <c:v>Cuarto trimestre   ·   la cuota de sociedades</c:v>
                </c:pt>
                <c:pt idx="4">
                  <c:v>Quinto trimestre</c:v>
                </c:pt>
                <c:pt idx="5">
                  <c:v>Sexto trimestre</c:v>
                </c:pt>
              </c:strCache>
            </c:strRef>
          </c:cat>
          <c:val>
            <c:numRef>
              <c:f>Ejemplo!$F$55:$F$60</c:f>
              <c:numCache>
                <c:formatCode>#,##0" €";[RED]\-#,##0" €"</c:formatCode>
                <c:ptCount val="6"/>
                <c:pt idx="0">
                  <c:v>1750</c:v>
                </c:pt>
                <c:pt idx="1">
                  <c:v>3375</c:v>
                </c:pt>
                <c:pt idx="2">
                  <c:v>5208.33333333333</c:v>
                </c:pt>
                <c:pt idx="3">
                  <c:v>8833.33333333333</c:v>
                </c:pt>
                <c:pt idx="4">
                  <c:v>7083.33333333333</c:v>
                </c:pt>
                <c:pt idx="5">
                  <c:v>5458.33333333333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670438"/>
        <c:axId val="88946565"/>
      </c:lineChart>
      <c:catAx>
        <c:axId val="66704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946565"/>
        <c:crosses val="autoZero"/>
        <c:auto val="1"/>
        <c:lblAlgn val="ctr"/>
        <c:lblOffset val="100"/>
        <c:noMultiLvlLbl val="0"/>
      </c:catAx>
      <c:valAx>
        <c:axId val="88946565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7043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64</xdr:row>
      <xdr:rowOff>0</xdr:rowOff>
    </xdr:from>
    <xdr:to>
      <xdr:col>5</xdr:col>
      <xdr:colOff>1067400</xdr:colOff>
      <xdr:row>79</xdr:row>
      <xdr:rowOff>21960</xdr:rowOff>
    </xdr:to>
    <xdr:graphicFrame>
      <xdr:nvGraphicFramePr>
        <xdr:cNvPr id="0" name="Chart 1"/>
        <xdr:cNvGraphicFramePr/>
      </xdr:nvGraphicFramePr>
      <xdr:xfrm>
        <a:off x="154800" y="1860228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64</xdr:row>
      <xdr:rowOff>0</xdr:rowOff>
    </xdr:from>
    <xdr:to>
      <xdr:col>5</xdr:col>
      <xdr:colOff>1067400</xdr:colOff>
      <xdr:row>79</xdr:row>
      <xdr:rowOff>21960</xdr:rowOff>
    </xdr:to>
    <xdr:graphicFrame>
      <xdr:nvGraphicFramePr>
        <xdr:cNvPr id="1" name="Chart 1"/>
        <xdr:cNvGraphicFramePr/>
      </xdr:nvGraphicFramePr>
      <xdr:xfrm>
        <a:off x="154800" y="1860228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2"/>
    <col collapsed="false" customWidth="true" hidden="false" outlineLevel="0" max="5" min="3" style="0" width="15"/>
    <col collapsed="false" customWidth="true" hidden="false" outlineLevel="0" max="6" min="6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</row>
    <row r="5" customFormat="false" ht="9.75" hidden="false" customHeight="true" outlineLevel="0" collapsed="false"/>
    <row r="7" customFormat="false" ht="27.75" hidden="false" customHeight="true" outlineLevel="0" collapsed="false">
      <c r="B7" s="4" t="s">
        <v>3</v>
      </c>
      <c r="C7" s="5" t="s">
        <v>4</v>
      </c>
    </row>
    <row r="8" customFormat="false" ht="18.75" hidden="false" customHeight="true" outlineLevel="0" collapsed="false">
      <c r="B8" s="6" t="s">
        <v>5</v>
      </c>
      <c r="C8" s="7"/>
    </row>
    <row r="9" customFormat="false" ht="18.75" hidden="false" customHeight="true" outlineLevel="0" collapsed="false">
      <c r="B9" s="6" t="s">
        <v>6</v>
      </c>
      <c r="C9" s="8"/>
    </row>
    <row r="10" customFormat="false" ht="18.75" hidden="false" customHeight="true" outlineLevel="0" collapsed="false">
      <c r="B10" s="6" t="s">
        <v>7</v>
      </c>
      <c r="C10" s="9"/>
    </row>
    <row r="11" customFormat="false" ht="18.75" hidden="false" customHeight="true" outlineLevel="0" collapsed="false">
      <c r="B11" s="6" t="s">
        <v>8</v>
      </c>
      <c r="C11" s="8"/>
    </row>
    <row r="12" customFormat="false" ht="34.5" hidden="false" customHeight="true" outlineLevel="0" collapsed="false">
      <c r="B12" s="10" t="s">
        <v>9</v>
      </c>
      <c r="C12" s="11"/>
    </row>
    <row r="14" customFormat="false" ht="27.75" hidden="false" customHeight="true" outlineLevel="0" collapsed="false">
      <c r="B14" s="4" t="s">
        <v>10</v>
      </c>
      <c r="C14" s="5" t="s">
        <v>11</v>
      </c>
    </row>
    <row r="15" customFormat="false" ht="34.5" hidden="false" customHeight="true" outlineLevel="0" collapsed="false">
      <c r="B15" s="10" t="s">
        <v>12</v>
      </c>
      <c r="C15" s="12"/>
    </row>
    <row r="16" customFormat="false" ht="34.5" hidden="false" customHeight="true" outlineLevel="0" collapsed="false">
      <c r="B16" s="10" t="s">
        <v>13</v>
      </c>
      <c r="C16" s="12"/>
    </row>
    <row r="17" customFormat="false" ht="34.5" hidden="false" customHeight="true" outlineLevel="0" collapsed="false">
      <c r="B17" s="10" t="s">
        <v>14</v>
      </c>
      <c r="C17" s="9"/>
    </row>
    <row r="18" customFormat="false" ht="34.5" hidden="false" customHeight="true" outlineLevel="0" collapsed="false">
      <c r="B18" s="10" t="s">
        <v>15</v>
      </c>
      <c r="C18" s="12"/>
    </row>
    <row r="19" customFormat="false" ht="18.75" hidden="false" customHeight="true" outlineLevel="0" collapsed="false">
      <c r="B19" s="6" t="s">
        <v>16</v>
      </c>
      <c r="C19" s="12"/>
    </row>
    <row r="20" customFormat="false" ht="34.5" hidden="false" customHeight="true" outlineLevel="0" collapsed="false">
      <c r="B20" s="10" t="s">
        <v>17</v>
      </c>
      <c r="C20" s="12"/>
    </row>
    <row r="22" customFormat="false" ht="24" hidden="false" customHeight="true" outlineLevel="0" collapsed="false">
      <c r="B22" s="13" t="s">
        <v>18</v>
      </c>
    </row>
    <row r="23" customFormat="false" ht="27.75" hidden="false" customHeight="true" outlineLevel="0" collapsed="false">
      <c r="B23" s="4" t="s">
        <v>19</v>
      </c>
      <c r="C23" s="5" t="s">
        <v>20</v>
      </c>
    </row>
    <row r="24" customFormat="false" ht="18.75" hidden="false" customHeight="true" outlineLevel="0" collapsed="false">
      <c r="B24" s="6" t="s">
        <v>21</v>
      </c>
      <c r="C24" s="14" t="str">
        <f aca="false">IF(OR(C8="",C9="",C9=0),"",C8/C9)</f>
        <v/>
      </c>
    </row>
    <row r="25" customFormat="false" ht="34.5" hidden="false" customHeight="true" outlineLevel="0" collapsed="false">
      <c r="B25" s="10" t="s">
        <v>22</v>
      </c>
      <c r="C25" s="14" t="str">
        <f aca="false">IF(OR(C8="",C9="",C9=0),"",C8*(C9+1)/(2*C9))</f>
        <v/>
      </c>
    </row>
    <row r="26" customFormat="false" ht="18.75" hidden="false" customHeight="true" outlineLevel="0" collapsed="false">
      <c r="B26" s="6" t="s">
        <v>23</v>
      </c>
      <c r="C26" s="15" t="str">
        <f aca="false">IF(C10="","",IF(C10="En plazo",0,IF(C10="Me lo encontró Hacienda",N(C12),IF(N(C11)&gt;=12,15,1+N(C11)))))</f>
        <v/>
      </c>
    </row>
    <row r="27" customFormat="false" ht="18.75" hidden="false" customHeight="true" outlineLevel="0" collapsed="false">
      <c r="B27" s="6" t="s">
        <v>24</v>
      </c>
      <c r="C27" s="15" t="str">
        <f aca="false">IF(C17="","",IF(C17="Sí",C16,C15))</f>
        <v/>
      </c>
    </row>
    <row r="28" customFormat="false" ht="18.75" hidden="false" customHeight="true" outlineLevel="0" collapsed="false">
      <c r="B28" s="6" t="s">
        <v>25</v>
      </c>
      <c r="C28" s="14" t="str">
        <f aca="false">IF(OR(C8="",C26=""),"",C8*C26/100)</f>
        <v/>
      </c>
    </row>
    <row r="29" customFormat="false" ht="18.75" hidden="false" customHeight="true" outlineLevel="0" collapsed="false">
      <c r="B29" s="6" t="s">
        <v>26</v>
      </c>
      <c r="C29" s="14" t="str">
        <f aca="false">IF(OR(C25="",C27="",C9=""),"",C25*C27/100*C9/12)</f>
        <v/>
      </c>
    </row>
    <row r="30" customFormat="false" ht="18.75" hidden="false" customHeight="true" outlineLevel="0" collapsed="false">
      <c r="B30" s="6" t="s">
        <v>27</v>
      </c>
      <c r="C30" s="14" t="str">
        <f aca="false">IF(OR(C17="",C25="",C9=""),"",IF(C17="No",0,C25*N(C18)/100*C9/12))</f>
        <v/>
      </c>
    </row>
    <row r="31" customFormat="false" ht="19.5" hidden="false" customHeight="true" outlineLevel="0" collapsed="false">
      <c r="B31" s="16" t="s">
        <v>28</v>
      </c>
      <c r="C31" s="17" t="str">
        <f aca="false">IF(COUNT(C28:C30)=0,"",SUM(C28:C30))</f>
        <v/>
      </c>
    </row>
    <row r="32" customFormat="false" ht="18.75" hidden="false" customHeight="true" outlineLevel="0" collapsed="false">
      <c r="B32" s="6" t="s">
        <v>29</v>
      </c>
      <c r="C32" s="18" t="str">
        <f aca="false">IF(OR(C31="",C8="",C8=0),"",C31/C8)</f>
        <v/>
      </c>
    </row>
    <row r="33" customFormat="false" ht="34.5" hidden="false" customHeight="true" outlineLevel="0" collapsed="false">
      <c r="B33" s="19" t="s">
        <v>30</v>
      </c>
      <c r="C33" s="20" t="str">
        <f aca="false">IF(OR(C31="",C25="",C25=0,C9="",C9=0),"",C31/C25/(C9/12))</f>
        <v/>
      </c>
    </row>
    <row r="35" customFormat="false" ht="24" hidden="false" customHeight="true" outlineLevel="0" collapsed="false">
      <c r="B35" s="13" t="s">
        <v>31</v>
      </c>
    </row>
    <row r="36" customFormat="false" ht="30" hidden="false" customHeight="true" outlineLevel="0" collapsed="false">
      <c r="B36" s="4" t="s">
        <v>32</v>
      </c>
      <c r="C36" s="5" t="s">
        <v>33</v>
      </c>
      <c r="D36" s="5" t="s">
        <v>34</v>
      </c>
      <c r="E36" s="5" t="s">
        <v>35</v>
      </c>
    </row>
    <row r="37" customFormat="false" ht="18.75" hidden="false" customHeight="true" outlineLevel="0" collapsed="false">
      <c r="B37" s="6" t="s">
        <v>36</v>
      </c>
      <c r="C37" s="14" t="str">
        <f aca="false">IF(OR(C25="",C20="",C9=""),"",C25*C20/100*C9/12)</f>
        <v/>
      </c>
      <c r="D37" s="18" t="str">
        <f aca="false">IF(OR(C37="",C8="",C8=0),"",C37/C8)</f>
        <v/>
      </c>
      <c r="E37" s="18" t="str">
        <f aca="false">IF(OR(C37="",C25="",C25=0,C9="",C9=0),"",C37/C25/(C9/12))</f>
        <v/>
      </c>
    </row>
    <row r="38" customFormat="false" ht="34.5" hidden="false" customHeight="true" outlineLevel="0" collapsed="false">
      <c r="B38" s="10" t="s">
        <v>37</v>
      </c>
      <c r="C38" s="14" t="str">
        <f aca="false">IF(OR(C25="",C15="",C9=""),"",C25*C15/100*C9/12)</f>
        <v/>
      </c>
      <c r="D38" s="18" t="str">
        <f aca="false">IF(OR(C38="",C8="",C8=0),"",C38/C8)</f>
        <v/>
      </c>
      <c r="E38" s="18" t="str">
        <f aca="false">IF(OR(C38="",C25="",C25=0,C9="",C9=0),"",C38/C25/(C9/12))</f>
        <v/>
      </c>
    </row>
    <row r="39" customFormat="false" ht="34.5" hidden="false" customHeight="true" outlineLevel="0" collapsed="false">
      <c r="B39" s="10" t="s">
        <v>38</v>
      </c>
      <c r="C39" s="14" t="str">
        <f aca="false">IF(OR(C25="",C16="",C9=""),"",C25*(C16+N(C18))/100*C9/12)</f>
        <v/>
      </c>
      <c r="D39" s="18" t="str">
        <f aca="false">IF(OR(C39="",C8="",C8=0),"",C39/C8)</f>
        <v/>
      </c>
      <c r="E39" s="18" t="str">
        <f aca="false">IF(OR(C39="",C25="",C25=0,C9="",C9=0),"",C39/C25/(C9/12))</f>
        <v/>
      </c>
    </row>
    <row r="40" customFormat="false" ht="18.75" hidden="false" customHeight="true" outlineLevel="0" collapsed="false">
      <c r="B40" s="6" t="s">
        <v>39</v>
      </c>
      <c r="C40" s="14" t="str">
        <f aca="false">IF(OR(C25="",C19="",C9=""),"",C25*C19/100*C9/12)</f>
        <v/>
      </c>
      <c r="D40" s="18" t="str">
        <f aca="false">IF(OR(C40="",C8="",C8=0),"",C40/C8)</f>
        <v/>
      </c>
      <c r="E40" s="18" t="str">
        <f aca="false">IF(OR(C40="",C25="",C25=0,C9="",C9=0),"",C40/C25/(C9/12))</f>
        <v/>
      </c>
    </row>
    <row r="41" customFormat="false" ht="34.5" hidden="false" customHeight="true" outlineLevel="0" collapsed="false">
      <c r="B41" s="10" t="s">
        <v>40</v>
      </c>
      <c r="C41" s="14" t="str">
        <f aca="false">IF(C31="","",C31)</f>
        <v/>
      </c>
      <c r="D41" s="18" t="str">
        <f aca="false">IF(OR(C41="",C8="",C8=0),"",C41/C8)</f>
        <v/>
      </c>
      <c r="E41" s="18" t="str">
        <f aca="false">IF(OR(C41="",C25="",C25=0,C9="",C9=0),"",C41/C25/(C9/12))</f>
        <v/>
      </c>
    </row>
    <row r="42" customFormat="false" ht="34.5" hidden="false" customHeight="true" outlineLevel="0" collapsed="false">
      <c r="B42" s="19" t="s">
        <v>41</v>
      </c>
      <c r="C42" s="21" t="str">
        <f aca="false">IF(OR(C40="",C41=""),"",C40-C41)</f>
        <v/>
      </c>
    </row>
    <row r="44" customFormat="false" ht="24" hidden="false" customHeight="true" outlineLevel="0" collapsed="false">
      <c r="B44" s="13" t="s">
        <v>42</v>
      </c>
    </row>
    <row r="45" customFormat="false" ht="27.75" hidden="false" customHeight="true" outlineLevel="0" collapsed="false">
      <c r="B45" s="4" t="s">
        <v>43</v>
      </c>
      <c r="C45" s="5" t="s">
        <v>4</v>
      </c>
      <c r="D45" s="5" t="s">
        <v>44</v>
      </c>
    </row>
    <row r="46" customFormat="false" ht="18.75" hidden="false" customHeight="true" outlineLevel="0" collapsed="false">
      <c r="B46" s="6" t="s">
        <v>45</v>
      </c>
      <c r="C46" s="7"/>
      <c r="D46" s="18" t="str">
        <f aca="false">IF(OR(C8="",C46="",C46=0),"",C8/C46)</f>
        <v/>
      </c>
    </row>
    <row r="47" customFormat="false" ht="18.75" hidden="false" customHeight="true" outlineLevel="0" collapsed="false">
      <c r="B47" s="6" t="s">
        <v>46</v>
      </c>
      <c r="D47" s="22" t="str">
        <f aca="false">IF(OR(C8="",C46="",C46=0),"",C8/(C46/365))</f>
        <v/>
      </c>
    </row>
    <row r="48" customFormat="false" ht="18.75" hidden="false" customHeight="true" outlineLevel="0" collapsed="false">
      <c r="B48" s="6" t="s">
        <v>47</v>
      </c>
      <c r="C48" s="7"/>
      <c r="D48" s="18" t="str">
        <f aca="false">IF(OR(C8="",C48="",C48=0),"",C8/C48)</f>
        <v/>
      </c>
    </row>
    <row r="49" customFormat="false" ht="18.75" hidden="false" customHeight="true" outlineLevel="0" collapsed="false">
      <c r="B49" s="6" t="s">
        <v>48</v>
      </c>
      <c r="C49" s="7"/>
      <c r="D49" s="18" t="str">
        <f aca="false">IF(OR(C8="",C49="",C49&lt;=0),"",C8/C49)</f>
        <v/>
      </c>
    </row>
    <row r="50" customFormat="false" ht="34.5" hidden="false" customHeight="true" outlineLevel="0" collapsed="false">
      <c r="B50" s="10" t="s">
        <v>49</v>
      </c>
      <c r="C50" s="12"/>
      <c r="D50" s="14" t="str">
        <f aca="false">IF(OR(C8="",C50="",C50=0),"",C8/(C50/100))</f>
        <v/>
      </c>
    </row>
    <row r="51" customFormat="false" ht="18.75" hidden="false" customHeight="true" outlineLevel="0" collapsed="false">
      <c r="B51" s="6" t="s">
        <v>50</v>
      </c>
      <c r="C51" s="7"/>
      <c r="D51" s="22" t="str">
        <f aca="false">IF(OR(C8="",C51="",C51=0),"",C8/C51)</f>
        <v/>
      </c>
    </row>
    <row r="53" customFormat="false" ht="24" hidden="false" customHeight="true" outlineLevel="0" collapsed="false">
      <c r="B53" s="13" t="s">
        <v>51</v>
      </c>
    </row>
    <row r="54" customFormat="false" ht="31.5" hidden="false" customHeight="true" outlineLevel="0" collapsed="false">
      <c r="B54" s="4" t="s">
        <v>52</v>
      </c>
      <c r="C54" s="5" t="s">
        <v>53</v>
      </c>
      <c r="D54" s="5" t="s">
        <v>54</v>
      </c>
      <c r="E54" s="5" t="s">
        <v>55</v>
      </c>
      <c r="F54" s="5" t="s">
        <v>56</v>
      </c>
    </row>
    <row r="55" customFormat="false" ht="18.75" hidden="false" customHeight="true" outlineLevel="0" collapsed="false">
      <c r="B55" s="6" t="s">
        <v>57</v>
      </c>
      <c r="C55" s="7"/>
      <c r="D55" s="14" t="str">
        <f aca="false">IF(OR(C55="",C9="",C9=0),"",C55/C9)</f>
        <v/>
      </c>
      <c r="E55" s="23" t="str">
        <f aca="false">IF(COUNT(C55:C55)=0,"",COUNTIF(C55:C55,"&gt;0"))</f>
        <v/>
      </c>
      <c r="F55" s="14" t="str">
        <f aca="false">IF(COUNT(D55:D55)=0,"",SUM(D55:D55))</f>
        <v/>
      </c>
    </row>
    <row r="56" customFormat="false" ht="18.75" hidden="false" customHeight="true" outlineLevel="0" collapsed="false">
      <c r="B56" s="6" t="s">
        <v>58</v>
      </c>
      <c r="C56" s="7"/>
      <c r="D56" s="14" t="str">
        <f aca="false">IF(OR(C56="",C9="",C9=0),"",C56/C9)</f>
        <v/>
      </c>
      <c r="E56" s="23" t="str">
        <f aca="false">IF(COUNT(C55:C56)=0,"",COUNTIF(C55:C56,"&gt;0"))</f>
        <v/>
      </c>
      <c r="F56" s="14" t="str">
        <f aca="false">IF(COUNT(D55:D56)=0,"",SUM(D55:D56))</f>
        <v/>
      </c>
    </row>
    <row r="57" customFormat="false" ht="18.75" hidden="false" customHeight="true" outlineLevel="0" collapsed="false">
      <c r="B57" s="6" t="s">
        <v>59</v>
      </c>
      <c r="C57" s="7"/>
      <c r="D57" s="14" t="str">
        <f aca="false">IF(OR(C57="",C9="",C9=0),"",C57/C9)</f>
        <v/>
      </c>
      <c r="E57" s="23" t="str">
        <f aca="false">IF(COUNT(C55:C57)=0,"",COUNTIF(C55:C57,"&gt;0"))</f>
        <v/>
      </c>
      <c r="F57" s="14" t="str">
        <f aca="false">IF(COUNT(D55:D57)=0,"",SUM(D55:D57))</f>
        <v/>
      </c>
    </row>
    <row r="58" customFormat="false" ht="34.5" hidden="false" customHeight="true" outlineLevel="0" collapsed="false">
      <c r="B58" s="10" t="s">
        <v>60</v>
      </c>
      <c r="C58" s="7"/>
      <c r="D58" s="14" t="str">
        <f aca="false">IF(OR(C58="",C9="",C9=0),"",C58/C9)</f>
        <v/>
      </c>
      <c r="E58" s="23" t="str">
        <f aca="false">IF(COUNT(C55:C58)=0,"",COUNTIF(C55:C58,"&gt;0"))</f>
        <v/>
      </c>
      <c r="F58" s="14" t="str">
        <f aca="false">IF(COUNT(D55:D58)=0,"",SUM(D55:D58))</f>
        <v/>
      </c>
    </row>
    <row r="59" customFormat="false" ht="18.75" hidden="false" customHeight="true" outlineLevel="0" collapsed="false">
      <c r="B59" s="6" t="s">
        <v>61</v>
      </c>
      <c r="C59" s="7"/>
      <c r="D59" s="14" t="str">
        <f aca="false">IF(OR(C59="",C9="",C9=0),"",C59/C9)</f>
        <v/>
      </c>
      <c r="E59" s="23" t="str">
        <f aca="false">IF(COUNT(C56:C59)=0,"",COUNTIF(C56:C59,"&gt;0"))</f>
        <v/>
      </c>
      <c r="F59" s="14" t="str">
        <f aca="false">IF(COUNT(D56:D59)=0,"",SUM(D56:D59))</f>
        <v/>
      </c>
    </row>
    <row r="60" customFormat="false" ht="18.75" hidden="false" customHeight="true" outlineLevel="0" collapsed="false">
      <c r="B60" s="6" t="s">
        <v>62</v>
      </c>
      <c r="C60" s="7"/>
      <c r="D60" s="14" t="str">
        <f aca="false">IF(OR(C60="",C9="",C9=0),"",C60/C9)</f>
        <v/>
      </c>
      <c r="E60" s="23" t="str">
        <f aca="false">IF(COUNT(C57:C60)=0,"",COUNTIF(C57:C60,"&gt;0"))</f>
        <v/>
      </c>
      <c r="F60" s="14" t="str">
        <f aca="false">IF(COUNT(D57:D60)=0,"",SUM(D57:D60))</f>
        <v/>
      </c>
    </row>
    <row r="62" customFormat="false" ht="15" hidden="false" customHeight="true" outlineLevel="0" collapsed="false">
      <c r="B62" s="24" t="s">
        <v>63</v>
      </c>
      <c r="C62" s="24" t="s">
        <v>64</v>
      </c>
      <c r="D62" s="24" t="s">
        <v>65</v>
      </c>
      <c r="E62" s="25" t="s">
        <v>66</v>
      </c>
      <c r="F62" s="25"/>
    </row>
    <row r="63" customFormat="false" ht="30" hidden="false" customHeight="true" outlineLevel="0" collapsed="false">
      <c r="B63" s="26" t="str">
        <f aca="false">IF(C31="","",C31)</f>
        <v/>
      </c>
      <c r="C63" s="27" t="str">
        <f aca="false">IF(C33="","",C33)</f>
        <v/>
      </c>
      <c r="D63" s="28" t="str">
        <f aca="false">IF(C42="","",C42)</f>
        <v/>
      </c>
      <c r="E63" s="29" t="str">
        <f aca="false">IF(COUNT(F55:F60)=0,"",MAX(F55:F60))</f>
        <v/>
      </c>
      <c r="F63" s="29"/>
    </row>
  </sheetData>
  <sheetProtection sheet="true"/>
  <mergeCells count="3">
    <mergeCell ref="B4:F4"/>
    <mergeCell ref="E62:F62"/>
    <mergeCell ref="E63:F63"/>
  </mergeCells>
  <conditionalFormatting sqref="C42">
    <cfRule type="cellIs" priority="2" operator="greaterThanOrEqual" aboveAverage="0" equalAverage="0" bottom="0" percent="0" rank="0" text="" dxfId="0">
      <formula>0</formula>
    </cfRule>
  </conditionalFormatting>
  <dataValidations count="2">
    <dataValidation allowBlank="true" error="Elige un valor de la lista." errorStyle="stop" errorTitle="Valor no válido" operator="between" prompt="En plazo no hay recargo. Tarde, el recargo lo pone el calendario. Si te encontraron, ya estás en ejecutiva." promptTitle="Qué escribir aquí" showDropDown="false" showErrorMessage="false" showInputMessage="true" sqref="C10" type="list">
      <formula1>"En plazo,Tarde,lo presento yo,Me lo encontró Hacienda"</formula1>
      <formula2>0</formula2>
    </dataValidation>
    <dataValidation allowBlank="true" error="Elige un valor de la lista." errorStyle="stop" errorTitle="Valor no válido" operator="between" prompt="Con aval pagas interés legal en vez de interés de demora, pero el aval tiene comisión y consume riesgo." promptTitle="Qué escribir aquí" showDropDown="false" showErrorMessage="false" showInputMessage="true" sqref="C17" type="list">
      <formula1>"No,Sí"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2"/>
    <col collapsed="false" customWidth="true" hidden="false" outlineLevel="0" max="5" min="3" style="0" width="15"/>
    <col collapsed="false" customWidth="true" hidden="false" outlineLevel="0" max="6" min="6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0" t="s">
        <v>67</v>
      </c>
      <c r="C4" s="30"/>
      <c r="D4" s="30"/>
      <c r="E4" s="30"/>
      <c r="F4" s="30"/>
    </row>
    <row r="5" customFormat="false" ht="9.75" hidden="false" customHeight="true" outlineLevel="0" collapsed="false"/>
    <row r="7" customFormat="false" ht="27.75" hidden="false" customHeight="true" outlineLevel="0" collapsed="false">
      <c r="B7" s="4" t="s">
        <v>3</v>
      </c>
      <c r="C7" s="5" t="s">
        <v>4</v>
      </c>
    </row>
    <row r="8" customFormat="false" ht="18.75" hidden="false" customHeight="true" outlineLevel="0" collapsed="false">
      <c r="B8" s="6" t="s">
        <v>5</v>
      </c>
      <c r="C8" s="7" t="n">
        <v>43500</v>
      </c>
    </row>
    <row r="9" customFormat="false" ht="18.75" hidden="false" customHeight="true" outlineLevel="0" collapsed="false">
      <c r="B9" s="6" t="s">
        <v>6</v>
      </c>
      <c r="C9" s="8" t="n">
        <v>12</v>
      </c>
    </row>
    <row r="10" customFormat="false" ht="18.75" hidden="false" customHeight="true" outlineLevel="0" collapsed="false">
      <c r="B10" s="6" t="s">
        <v>7</v>
      </c>
      <c r="C10" s="9" t="s">
        <v>68</v>
      </c>
    </row>
    <row r="11" customFormat="false" ht="18.75" hidden="false" customHeight="true" outlineLevel="0" collapsed="false">
      <c r="B11" s="6" t="s">
        <v>8</v>
      </c>
      <c r="C11" s="8" t="n">
        <v>0</v>
      </c>
    </row>
    <row r="12" customFormat="false" ht="34.5" hidden="false" customHeight="true" outlineLevel="0" collapsed="false">
      <c r="B12" s="10" t="s">
        <v>9</v>
      </c>
      <c r="C12" s="11" t="n">
        <v>0</v>
      </c>
    </row>
    <row r="14" customFormat="false" ht="27.75" hidden="false" customHeight="true" outlineLevel="0" collapsed="false">
      <c r="B14" s="4" t="s">
        <v>10</v>
      </c>
      <c r="C14" s="5" t="s">
        <v>11</v>
      </c>
    </row>
    <row r="15" customFormat="false" ht="34.5" hidden="false" customHeight="true" outlineLevel="0" collapsed="false">
      <c r="B15" s="10" t="s">
        <v>12</v>
      </c>
      <c r="C15" s="12" t="n">
        <v>4.0625</v>
      </c>
    </row>
    <row r="16" customFormat="false" ht="34.5" hidden="false" customHeight="true" outlineLevel="0" collapsed="false">
      <c r="B16" s="10" t="s">
        <v>13</v>
      </c>
      <c r="C16" s="12" t="n">
        <v>3.25</v>
      </c>
    </row>
    <row r="17" customFormat="false" ht="34.5" hidden="false" customHeight="true" outlineLevel="0" collapsed="false">
      <c r="B17" s="10" t="s">
        <v>14</v>
      </c>
      <c r="C17" s="9" t="s">
        <v>69</v>
      </c>
    </row>
    <row r="18" customFormat="false" ht="34.5" hidden="false" customHeight="true" outlineLevel="0" collapsed="false">
      <c r="B18" s="10" t="s">
        <v>15</v>
      </c>
      <c r="C18" s="12" t="n">
        <v>1</v>
      </c>
    </row>
    <row r="19" customFormat="false" ht="18.75" hidden="false" customHeight="true" outlineLevel="0" collapsed="false">
      <c r="B19" s="6" t="s">
        <v>16</v>
      </c>
      <c r="C19" s="12" t="n">
        <v>6</v>
      </c>
    </row>
    <row r="20" customFormat="false" ht="34.5" hidden="false" customHeight="true" outlineLevel="0" collapsed="false">
      <c r="B20" s="10" t="s">
        <v>17</v>
      </c>
      <c r="C20" s="12" t="n">
        <v>3.71</v>
      </c>
    </row>
    <row r="22" customFormat="false" ht="24" hidden="false" customHeight="true" outlineLevel="0" collapsed="false">
      <c r="B22" s="13" t="s">
        <v>18</v>
      </c>
    </row>
    <row r="23" customFormat="false" ht="27.75" hidden="false" customHeight="true" outlineLevel="0" collapsed="false">
      <c r="B23" s="4" t="s">
        <v>19</v>
      </c>
      <c r="C23" s="5" t="s">
        <v>20</v>
      </c>
    </row>
    <row r="24" customFormat="false" ht="18.75" hidden="false" customHeight="true" outlineLevel="0" collapsed="false">
      <c r="B24" s="6" t="s">
        <v>21</v>
      </c>
      <c r="C24" s="14" t="n">
        <f aca="false">IF(OR(C8="",C9="",C9=0),"",C8/C9)</f>
        <v>3625</v>
      </c>
    </row>
    <row r="25" customFormat="false" ht="34.5" hidden="false" customHeight="true" outlineLevel="0" collapsed="false">
      <c r="B25" s="10" t="s">
        <v>22</v>
      </c>
      <c r="C25" s="14" t="n">
        <f aca="false">IF(OR(C8="",C9="",C9=0),"",C8*(C9+1)/(2*C9))</f>
        <v>23562.5</v>
      </c>
    </row>
    <row r="26" customFormat="false" ht="18.75" hidden="false" customHeight="true" outlineLevel="0" collapsed="false">
      <c r="B26" s="6" t="s">
        <v>23</v>
      </c>
      <c r="C26" s="15" t="n">
        <f aca="false">IF(C10="","",IF(C10="En plazo",0,IF(C10="Me lo encontró Hacienda",N(C12),IF(N(C11)&gt;=12,15,1+N(C11)))))</f>
        <v>0</v>
      </c>
    </row>
    <row r="27" customFormat="false" ht="18.75" hidden="false" customHeight="true" outlineLevel="0" collapsed="false">
      <c r="B27" s="6" t="s">
        <v>24</v>
      </c>
      <c r="C27" s="15" t="n">
        <f aca="false">IF(C17="","",IF(C17="Sí",C16,C15))</f>
        <v>4.0625</v>
      </c>
    </row>
    <row r="28" customFormat="false" ht="18.75" hidden="false" customHeight="true" outlineLevel="0" collapsed="false">
      <c r="B28" s="6" t="s">
        <v>25</v>
      </c>
      <c r="C28" s="14" t="n">
        <f aca="false">IF(OR(C8="",C26=""),"",C8*C26/100)</f>
        <v>0</v>
      </c>
    </row>
    <row r="29" customFormat="false" ht="18.75" hidden="false" customHeight="true" outlineLevel="0" collapsed="false">
      <c r="B29" s="6" t="s">
        <v>26</v>
      </c>
      <c r="C29" s="14" t="n">
        <f aca="false">IF(OR(C25="",C27="",C9=""),"",C25*C27/100*C9/12)</f>
        <v>957.2265625</v>
      </c>
    </row>
    <row r="30" customFormat="false" ht="18.75" hidden="false" customHeight="true" outlineLevel="0" collapsed="false">
      <c r="B30" s="6" t="s">
        <v>27</v>
      </c>
      <c r="C30" s="14" t="n">
        <f aca="false">IF(OR(C17="",C25="",C9=""),"",IF(C17="No",0,C25*N(C18)/100*C9/12))</f>
        <v>0</v>
      </c>
    </row>
    <row r="31" customFormat="false" ht="19.5" hidden="false" customHeight="true" outlineLevel="0" collapsed="false">
      <c r="B31" s="16" t="s">
        <v>28</v>
      </c>
      <c r="C31" s="17" t="n">
        <f aca="false">IF(COUNT(C28:C30)=0,"",SUM(C28:C30))</f>
        <v>957.2265625</v>
      </c>
    </row>
    <row r="32" customFormat="false" ht="18.75" hidden="false" customHeight="true" outlineLevel="0" collapsed="false">
      <c r="B32" s="6" t="s">
        <v>29</v>
      </c>
      <c r="C32" s="18" t="n">
        <f aca="false">IF(OR(C31="",C8="",C8=0),"",C31/C8)</f>
        <v>0.0220052083333333</v>
      </c>
    </row>
    <row r="33" customFormat="false" ht="34.5" hidden="false" customHeight="true" outlineLevel="0" collapsed="false">
      <c r="B33" s="19" t="s">
        <v>30</v>
      </c>
      <c r="C33" s="20" t="n">
        <f aca="false">IF(OR(C31="",C25="",C25=0,C9="",C9=0),"",C31/C25/(C9/12))</f>
        <v>0.040625</v>
      </c>
    </row>
    <row r="35" customFormat="false" ht="24" hidden="false" customHeight="true" outlineLevel="0" collapsed="false">
      <c r="B35" s="13" t="s">
        <v>31</v>
      </c>
    </row>
    <row r="36" customFormat="false" ht="30" hidden="false" customHeight="true" outlineLevel="0" collapsed="false">
      <c r="B36" s="4" t="s">
        <v>32</v>
      </c>
      <c r="C36" s="5" t="s">
        <v>33</v>
      </c>
      <c r="D36" s="5" t="s">
        <v>34</v>
      </c>
      <c r="E36" s="5" t="s">
        <v>35</v>
      </c>
    </row>
    <row r="37" customFormat="false" ht="18.75" hidden="false" customHeight="true" outlineLevel="0" collapsed="false">
      <c r="B37" s="6" t="s">
        <v>36</v>
      </c>
      <c r="C37" s="14" t="n">
        <f aca="false">IF(OR(C25="",C20="",C9=""),"",C25*C20/100*C9/12)</f>
        <v>874.16875</v>
      </c>
      <c r="D37" s="18" t="n">
        <f aca="false">IF(OR(C37="",C8="",C8=0),"",C37/C8)</f>
        <v>0.0200958333333333</v>
      </c>
      <c r="E37" s="18" t="n">
        <f aca="false">IF(OR(C37="",C25="",C25=0,C9="",C9=0),"",C37/C25/(C9/12))</f>
        <v>0.0371</v>
      </c>
    </row>
    <row r="38" customFormat="false" ht="34.5" hidden="false" customHeight="true" outlineLevel="0" collapsed="false">
      <c r="B38" s="10" t="s">
        <v>37</v>
      </c>
      <c r="C38" s="14" t="n">
        <f aca="false">IF(OR(C25="",C15="",C9=""),"",C25*C15/100*C9/12)</f>
        <v>957.2265625</v>
      </c>
      <c r="D38" s="18" t="n">
        <f aca="false">IF(OR(C38="",C8="",C8=0),"",C38/C8)</f>
        <v>0.0220052083333333</v>
      </c>
      <c r="E38" s="18" t="n">
        <f aca="false">IF(OR(C38="",C25="",C25=0,C9="",C9=0),"",C38/C25/(C9/12))</f>
        <v>0.040625</v>
      </c>
    </row>
    <row r="39" customFormat="false" ht="34.5" hidden="false" customHeight="true" outlineLevel="0" collapsed="false">
      <c r="B39" s="10" t="s">
        <v>38</v>
      </c>
      <c r="C39" s="14" t="n">
        <f aca="false">IF(OR(C25="",C16="",C9=""),"",C25*(C16+N(C18))/100*C9/12)</f>
        <v>1001.40625</v>
      </c>
      <c r="D39" s="18" t="n">
        <f aca="false">IF(OR(C39="",C8="",C8=0),"",C39/C8)</f>
        <v>0.0230208333333333</v>
      </c>
      <c r="E39" s="18" t="n">
        <f aca="false">IF(OR(C39="",C25="",C25=0,C9="",C9=0),"",C39/C25/(C9/12))</f>
        <v>0.0425</v>
      </c>
    </row>
    <row r="40" customFormat="false" ht="18.75" hidden="false" customHeight="true" outlineLevel="0" collapsed="false">
      <c r="B40" s="6" t="s">
        <v>39</v>
      </c>
      <c r="C40" s="14" t="n">
        <f aca="false">IF(OR(C25="",C19="",C9=""),"",C25*C19/100*C9/12)</f>
        <v>1413.75</v>
      </c>
      <c r="D40" s="18" t="n">
        <f aca="false">IF(OR(C40="",C8="",C8=0),"",C40/C8)</f>
        <v>0.0325</v>
      </c>
      <c r="E40" s="18" t="n">
        <f aca="false">IF(OR(C40="",C25="",C25=0,C9="",C9=0),"",C40/C25/(C9/12))</f>
        <v>0.06</v>
      </c>
    </row>
    <row r="41" customFormat="false" ht="34.5" hidden="false" customHeight="true" outlineLevel="0" collapsed="false">
      <c r="B41" s="10" t="s">
        <v>40</v>
      </c>
      <c r="C41" s="14" t="n">
        <f aca="false">IF(C31="","",C31)</f>
        <v>957.2265625</v>
      </c>
      <c r="D41" s="18" t="n">
        <f aca="false">IF(OR(C41="",C8="",C8=0),"",C41/C8)</f>
        <v>0.0220052083333333</v>
      </c>
      <c r="E41" s="18" t="n">
        <f aca="false">IF(OR(C41="",C25="",C25=0,C9="",C9=0),"",C41/C25/(C9/12))</f>
        <v>0.040625</v>
      </c>
    </row>
    <row r="42" customFormat="false" ht="34.5" hidden="false" customHeight="true" outlineLevel="0" collapsed="false">
      <c r="B42" s="19" t="s">
        <v>41</v>
      </c>
      <c r="C42" s="21" t="n">
        <f aca="false">IF(OR(C40="",C41=""),"",C40-C41)</f>
        <v>456.5234375</v>
      </c>
    </row>
    <row r="44" customFormat="false" ht="24" hidden="false" customHeight="true" outlineLevel="0" collapsed="false">
      <c r="B44" s="13" t="s">
        <v>42</v>
      </c>
    </row>
    <row r="45" customFormat="false" ht="27.75" hidden="false" customHeight="true" outlineLevel="0" collapsed="false">
      <c r="B45" s="4" t="s">
        <v>43</v>
      </c>
      <c r="C45" s="5" t="s">
        <v>4</v>
      </c>
      <c r="D45" s="5" t="s">
        <v>44</v>
      </c>
    </row>
    <row r="46" customFormat="false" ht="18.75" hidden="false" customHeight="true" outlineLevel="0" collapsed="false">
      <c r="B46" s="6" t="s">
        <v>45</v>
      </c>
      <c r="C46" s="7" t="n">
        <v>1680000</v>
      </c>
      <c r="D46" s="18" t="n">
        <f aca="false">IF(OR(C8="",C46="",C46=0),"",C8/C46)</f>
        <v>0.0258928571428571</v>
      </c>
    </row>
    <row r="47" customFormat="false" ht="18.75" hidden="false" customHeight="true" outlineLevel="0" collapsed="false">
      <c r="B47" s="6" t="s">
        <v>46</v>
      </c>
      <c r="D47" s="22" t="n">
        <f aca="false">IF(OR(C8="",C46="",C46=0),"",C8/(C46/365))</f>
        <v>9.45089285714286</v>
      </c>
    </row>
    <row r="48" customFormat="false" ht="18.75" hidden="false" customHeight="true" outlineLevel="0" collapsed="false">
      <c r="B48" s="6" t="s">
        <v>47</v>
      </c>
      <c r="C48" s="7" t="n">
        <v>58000</v>
      </c>
      <c r="D48" s="18" t="n">
        <f aca="false">IF(OR(C8="",C48="",C48=0),"",C8/C48)</f>
        <v>0.75</v>
      </c>
    </row>
    <row r="49" customFormat="false" ht="18.75" hidden="false" customHeight="true" outlineLevel="0" collapsed="false">
      <c r="B49" s="6" t="s">
        <v>48</v>
      </c>
      <c r="C49" s="7" t="n">
        <v>226000</v>
      </c>
      <c r="D49" s="18" t="n">
        <f aca="false">IF(OR(C8="",C49="",C49&lt;=0),"",C8/C49)</f>
        <v>0.192477876106195</v>
      </c>
    </row>
    <row r="50" customFormat="false" ht="34.5" hidden="false" customHeight="true" outlineLevel="0" collapsed="false">
      <c r="B50" s="10" t="s">
        <v>49</v>
      </c>
      <c r="C50" s="12" t="n">
        <v>45</v>
      </c>
      <c r="D50" s="14" t="n">
        <f aca="false">IF(OR(C8="",C50="",C50=0),"",C8/(C50/100))</f>
        <v>96666.6666666667</v>
      </c>
    </row>
    <row r="51" customFormat="false" ht="18.75" hidden="false" customHeight="true" outlineLevel="0" collapsed="false">
      <c r="B51" s="6" t="s">
        <v>50</v>
      </c>
      <c r="C51" s="7" t="n">
        <v>2532</v>
      </c>
      <c r="D51" s="22" t="n">
        <f aca="false">IF(OR(C8="",C51="",C51=0),"",C8/C51)</f>
        <v>17.1800947867299</v>
      </c>
    </row>
    <row r="53" customFormat="false" ht="24" hidden="false" customHeight="true" outlineLevel="0" collapsed="false">
      <c r="B53" s="13" t="s">
        <v>51</v>
      </c>
    </row>
    <row r="54" customFormat="false" ht="31.5" hidden="false" customHeight="true" outlineLevel="0" collapsed="false">
      <c r="B54" s="4" t="s">
        <v>52</v>
      </c>
      <c r="C54" s="5" t="s">
        <v>53</v>
      </c>
      <c r="D54" s="5" t="s">
        <v>54</v>
      </c>
      <c r="E54" s="5" t="s">
        <v>55</v>
      </c>
      <c r="F54" s="5" t="s">
        <v>56</v>
      </c>
    </row>
    <row r="55" customFormat="false" ht="18.75" hidden="false" customHeight="true" outlineLevel="0" collapsed="false">
      <c r="B55" s="6" t="s">
        <v>57</v>
      </c>
      <c r="C55" s="7" t="n">
        <v>21000</v>
      </c>
      <c r="D55" s="14" t="n">
        <f aca="false">IF(OR(C55="",C9="",C9=0),"",C55/C9)</f>
        <v>1750</v>
      </c>
      <c r="E55" s="23" t="n">
        <f aca="false">IF(COUNT(C55:C55)=0,"",COUNTIF(C55:C55,"&gt;0"))</f>
        <v>1</v>
      </c>
      <c r="F55" s="14" t="n">
        <f aca="false">IF(COUNT(D55:D55)=0,"",SUM(D55:D55))</f>
        <v>1750</v>
      </c>
    </row>
    <row r="56" customFormat="false" ht="18.75" hidden="false" customHeight="true" outlineLevel="0" collapsed="false">
      <c r="B56" s="6" t="s">
        <v>58</v>
      </c>
      <c r="C56" s="7" t="n">
        <v>19500</v>
      </c>
      <c r="D56" s="14" t="n">
        <f aca="false">IF(OR(C56="",C9="",C9=0),"",C56/C9)</f>
        <v>1625</v>
      </c>
      <c r="E56" s="23" t="n">
        <f aca="false">IF(COUNT(C55:C56)=0,"",COUNTIF(C55:C56,"&gt;0"))</f>
        <v>2</v>
      </c>
      <c r="F56" s="14" t="n">
        <f aca="false">IF(COUNT(D55:D56)=0,"",SUM(D55:D56))</f>
        <v>3375</v>
      </c>
    </row>
    <row r="57" customFormat="false" ht="18.75" hidden="false" customHeight="true" outlineLevel="0" collapsed="false">
      <c r="B57" s="6" t="s">
        <v>59</v>
      </c>
      <c r="C57" s="7" t="n">
        <v>22000</v>
      </c>
      <c r="D57" s="14" t="n">
        <f aca="false">IF(OR(C57="",C9="",C9=0),"",C57/C9)</f>
        <v>1833.33333333333</v>
      </c>
      <c r="E57" s="23" t="n">
        <f aca="false">IF(COUNT(C55:C57)=0,"",COUNTIF(C55:C57,"&gt;0"))</f>
        <v>3</v>
      </c>
      <c r="F57" s="14" t="n">
        <f aca="false">IF(COUNT(D55:D57)=0,"",SUM(D55:D57))</f>
        <v>5208.33333333333</v>
      </c>
    </row>
    <row r="58" customFormat="false" ht="34.5" hidden="false" customHeight="true" outlineLevel="0" collapsed="false">
      <c r="B58" s="10" t="s">
        <v>60</v>
      </c>
      <c r="C58" s="7" t="n">
        <v>43500</v>
      </c>
      <c r="D58" s="14" t="n">
        <f aca="false">IF(OR(C58="",C9="",C9=0),"",C58/C9)</f>
        <v>3625</v>
      </c>
      <c r="E58" s="23" t="n">
        <f aca="false">IF(COUNT(C55:C58)=0,"",COUNTIF(C55:C58,"&gt;0"))</f>
        <v>4</v>
      </c>
      <c r="F58" s="14" t="n">
        <f aca="false">IF(COUNT(D55:D58)=0,"",SUM(D55:D58))</f>
        <v>8833.33333333333</v>
      </c>
    </row>
    <row r="59" customFormat="false" ht="18.75" hidden="false" customHeight="true" outlineLevel="0" collapsed="false">
      <c r="B59" s="6" t="s">
        <v>61</v>
      </c>
      <c r="C59" s="7"/>
      <c r="D59" s="14" t="str">
        <f aca="false">IF(OR(C59="",C9="",C9=0),"",C59/C9)</f>
        <v/>
      </c>
      <c r="E59" s="23" t="n">
        <f aca="false">IF(COUNT(C56:C59)=0,"",COUNTIF(C56:C59,"&gt;0"))</f>
        <v>3</v>
      </c>
      <c r="F59" s="14" t="n">
        <f aca="false">IF(COUNT(D56:D59)=0,"",SUM(D56:D59))</f>
        <v>7083.33333333333</v>
      </c>
    </row>
    <row r="60" customFormat="false" ht="18.75" hidden="false" customHeight="true" outlineLevel="0" collapsed="false">
      <c r="B60" s="6" t="s">
        <v>62</v>
      </c>
      <c r="C60" s="7"/>
      <c r="D60" s="14" t="str">
        <f aca="false">IF(OR(C60="",C9="",C9=0),"",C60/C9)</f>
        <v/>
      </c>
      <c r="E60" s="23" t="n">
        <f aca="false">IF(COUNT(C57:C60)=0,"",COUNTIF(C57:C60,"&gt;0"))</f>
        <v>2</v>
      </c>
      <c r="F60" s="14" t="n">
        <f aca="false">IF(COUNT(D57:D60)=0,"",SUM(D57:D60))</f>
        <v>5458.33333333333</v>
      </c>
    </row>
    <row r="62" customFormat="false" ht="15" hidden="false" customHeight="true" outlineLevel="0" collapsed="false">
      <c r="B62" s="24" t="s">
        <v>63</v>
      </c>
      <c r="C62" s="24" t="s">
        <v>64</v>
      </c>
      <c r="D62" s="24" t="s">
        <v>65</v>
      </c>
      <c r="E62" s="25" t="s">
        <v>66</v>
      </c>
      <c r="F62" s="25"/>
    </row>
    <row r="63" customFormat="false" ht="30" hidden="false" customHeight="true" outlineLevel="0" collapsed="false">
      <c r="B63" s="26" t="n">
        <f aca="false">IF(C31="","",C31)</f>
        <v>957.2265625</v>
      </c>
      <c r="C63" s="27" t="n">
        <f aca="false">IF(C33="","",C33)</f>
        <v>0.040625</v>
      </c>
      <c r="D63" s="28" t="n">
        <f aca="false">IF(C42="","",C42)</f>
        <v>456.5234375</v>
      </c>
      <c r="E63" s="29" t="n">
        <f aca="false">IF(COUNT(F55:F60)=0,"",MAX(F55:F60))</f>
        <v>8833.33333333333</v>
      </c>
      <c r="F63" s="29"/>
    </row>
  </sheetData>
  <sheetProtection sheet="true"/>
  <mergeCells count="3">
    <mergeCell ref="B4:F4"/>
    <mergeCell ref="E62:F62"/>
    <mergeCell ref="E63:F63"/>
  </mergeCells>
  <conditionalFormatting sqref="C42">
    <cfRule type="cellIs" priority="2" operator="greaterThanOrEqual" aboveAverage="0" equalAverage="0" bottom="0" percent="0" rank="0" text="" dxfId="0">
      <formula>0</formula>
    </cfRule>
  </conditionalFormatting>
  <dataValidations count="2">
    <dataValidation allowBlank="true" error="Elige un valor de la lista." errorStyle="stop" errorTitle="Valor no válido" operator="between" prompt="En plazo no hay recargo. Tarde, el recargo lo pone el calendario. Si te encontraron, ya estás en ejecutiva." promptTitle="Qué escribir aquí" showDropDown="false" showErrorMessage="false" showInputMessage="true" sqref="C10" type="list">
      <formula1>"En plazo,Tarde,lo presento yo,Me lo encontró Hacienda"</formula1>
      <formula2>0</formula2>
    </dataValidation>
    <dataValidation allowBlank="true" error="Elige un valor de la lista." errorStyle="stop" errorTitle="Valor no válido" operator="between" prompt="Con aval pagas interés legal en vez de interés de demora, pero el aval tiene comisión y consume riesgo." promptTitle="Qué escribir aquí" showDropDown="false" showErrorMessage="false" showInputMessage="true" sqref="C17" type="list">
      <formula1>"No,Sí"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31" t="s">
        <v>70</v>
      </c>
    </row>
    <row r="5" customFormat="false" ht="24" hidden="false" customHeight="true" outlineLevel="0" collapsed="false">
      <c r="B5" s="13" t="s">
        <v>71</v>
      </c>
    </row>
    <row r="6" customFormat="false" ht="75" hidden="false" customHeight="true" outlineLevel="0" collapsed="false">
      <c r="B6" s="32" t="s">
        <v>72</v>
      </c>
      <c r="C6" s="32"/>
    </row>
    <row r="8" customFormat="false" ht="24" hidden="false" customHeight="true" outlineLevel="0" collapsed="false">
      <c r="B8" s="13" t="s">
        <v>73</v>
      </c>
    </row>
    <row r="9" customFormat="false" ht="45" hidden="false" customHeight="true" outlineLevel="0" collapsed="false">
      <c r="B9" s="32" t="s">
        <v>74</v>
      </c>
      <c r="C9" s="32"/>
    </row>
    <row r="10" customFormat="false" ht="30" hidden="false" customHeight="true" outlineLevel="0" collapsed="false">
      <c r="B10" s="32" t="s">
        <v>75</v>
      </c>
      <c r="C10" s="32"/>
    </row>
    <row r="11" customFormat="false" ht="30" hidden="false" customHeight="true" outlineLevel="0" collapsed="false">
      <c r="B11" s="32" t="s">
        <v>76</v>
      </c>
      <c r="C11" s="32"/>
    </row>
    <row r="12" customFormat="false" ht="30" hidden="false" customHeight="true" outlineLevel="0" collapsed="false">
      <c r="B12" s="32" t="s">
        <v>77</v>
      </c>
      <c r="C12" s="32"/>
    </row>
    <row r="13" customFormat="false" ht="15.75" hidden="false" customHeight="true" outlineLevel="0" collapsed="false">
      <c r="B13" s="32" t="s">
        <v>78</v>
      </c>
      <c r="C13" s="32"/>
    </row>
    <row r="15" customFormat="false" ht="24" hidden="false" customHeight="true" outlineLevel="0" collapsed="false">
      <c r="B15" s="13" t="s">
        <v>79</v>
      </c>
    </row>
    <row r="16" customFormat="false" ht="30" hidden="false" customHeight="true" outlineLevel="0" collapsed="false">
      <c r="B16" s="32" t="s">
        <v>80</v>
      </c>
      <c r="C16" s="32"/>
    </row>
    <row r="17" customFormat="false" ht="30" hidden="false" customHeight="true" outlineLevel="0" collapsed="false">
      <c r="B17" s="32" t="s">
        <v>81</v>
      </c>
      <c r="C17" s="32"/>
    </row>
    <row r="18" customFormat="false" ht="30" hidden="false" customHeight="true" outlineLevel="0" collapsed="false">
      <c r="B18" s="32" t="s">
        <v>82</v>
      </c>
      <c r="C18" s="32"/>
    </row>
    <row r="19" customFormat="false" ht="30" hidden="false" customHeight="true" outlineLevel="0" collapsed="false">
      <c r="B19" s="32" t="s">
        <v>83</v>
      </c>
      <c r="C19" s="32"/>
    </row>
    <row r="20" customFormat="false" ht="30" hidden="false" customHeight="true" outlineLevel="0" collapsed="false">
      <c r="B20" s="32" t="s">
        <v>84</v>
      </c>
      <c r="C20" s="32"/>
    </row>
    <row r="21" customFormat="false" ht="30" hidden="false" customHeight="true" outlineLevel="0" collapsed="false">
      <c r="B21" s="32" t="s">
        <v>85</v>
      </c>
      <c r="C21" s="32"/>
    </row>
    <row r="23" customFormat="false" ht="24" hidden="false" customHeight="true" outlineLevel="0" collapsed="false">
      <c r="B23" s="13" t="s">
        <v>86</v>
      </c>
    </row>
    <row r="24" customFormat="false" ht="30" hidden="false" customHeight="true" outlineLevel="0" collapsed="false">
      <c r="B24" s="32" t="s">
        <v>87</v>
      </c>
      <c r="C24" s="32"/>
    </row>
    <row r="25" customFormat="false" ht="30" hidden="false" customHeight="true" outlineLevel="0" collapsed="false">
      <c r="B25" s="32" t="s">
        <v>88</v>
      </c>
      <c r="C25" s="32"/>
    </row>
    <row r="26" customFormat="false" ht="30" hidden="false" customHeight="true" outlineLevel="0" collapsed="false">
      <c r="B26" s="32" t="s">
        <v>89</v>
      </c>
      <c r="C26" s="32"/>
    </row>
    <row r="27" customFormat="false" ht="30" hidden="false" customHeight="true" outlineLevel="0" collapsed="false">
      <c r="B27" s="32" t="s">
        <v>90</v>
      </c>
      <c r="C27" s="32"/>
    </row>
    <row r="28" customFormat="false" ht="30" hidden="false" customHeight="true" outlineLevel="0" collapsed="false">
      <c r="B28" s="32" t="s">
        <v>91</v>
      </c>
      <c r="C28" s="32"/>
    </row>
    <row r="30" customFormat="false" ht="24" hidden="false" customHeight="true" outlineLevel="0" collapsed="false">
      <c r="B30" s="33" t="s">
        <v>92</v>
      </c>
    </row>
    <row r="31" customFormat="false" ht="105" hidden="false" customHeight="true" outlineLevel="0" collapsed="false">
      <c r="B31" s="34" t="s">
        <v>93</v>
      </c>
      <c r="C31" s="34"/>
    </row>
    <row r="33" customFormat="false" ht="24" hidden="false" customHeight="true" outlineLevel="0" collapsed="false">
      <c r="B33" s="13" t="s">
        <v>94</v>
      </c>
    </row>
    <row r="34" customFormat="false" ht="19.5" hidden="false" customHeight="true" outlineLevel="0" collapsed="false">
      <c r="B34" s="35" t="s">
        <v>95</v>
      </c>
      <c r="C34" s="35"/>
    </row>
    <row r="35" customFormat="false" ht="19.5" hidden="false" customHeight="true" outlineLevel="0" collapsed="false">
      <c r="B35" s="36" t="s">
        <v>96</v>
      </c>
      <c r="C35" s="36"/>
    </row>
    <row r="36" customFormat="false" ht="19.5" hidden="false" customHeight="true" outlineLevel="0" collapsed="false">
      <c r="B36" s="37" t="s">
        <v>97</v>
      </c>
      <c r="C36" s="37"/>
    </row>
  </sheetData>
  <sheetProtection sheet="true"/>
  <mergeCells count="21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1:C21"/>
    <mergeCell ref="B24:C24"/>
    <mergeCell ref="B25:C25"/>
    <mergeCell ref="B26:C26"/>
    <mergeCell ref="B27:C27"/>
    <mergeCell ref="B28:C28"/>
    <mergeCell ref="B31:C31"/>
    <mergeCell ref="B34:C34"/>
    <mergeCell ref="B35:C35"/>
    <mergeCell ref="B36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2026-09-10T12:24:00Z</dcterms:created>
  <dc:creator>openpyxl</dc:creator>
  <dc:description/>
  <dc:language>en-US</dc:language>
  <cp:lastModifiedBy/>
  <dcterms:modified xsi:type="dcterms:W3CDTF">2026-09-10T12:24:00Z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