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<sst xmlns="http://schemas.openxmlformats.org/spreadsheetml/2006/main" count="179" uniqueCount="99">
  <si>
    <t xml:space="preserve">Cuadro de mando de siete indicadores</t>
  </si>
  <si>
    <t xml:space="preserve">Calcula los siete números —uno por bloque del test— con tu cuenta de resultados, tu balance y tu saldo del banco, los compara con los umbrales que fijes tú y te deja el panel del mes y el de los doce meses del año.</t>
  </si>
  <si>
    <t xml:space="preserve">   Escribes tú en las celdas azules.   ·   Lo gris lo calcula la hoja sola.   ·   Capítulo 34 · plantilla 34.1 de 44   ·   El detalle, en la hoja «Cómo se usa».</t>
  </si>
  <si>
    <t xml:space="preserve">Lo que pides a tu asesoría</t>
  </si>
  <si>
    <t xml:space="preserve">Escribes tú</t>
  </si>
  <si>
    <t xml:space="preserve">De dónde sale</t>
  </si>
  <si>
    <t xml:space="preserve">Ventas del periodo</t>
  </si>
  <si>
    <t xml:space="preserve">Cuenta de resultados</t>
  </si>
  <si>
    <t xml:space="preserve">Margen bruto</t>
  </si>
  <si>
    <t xml:space="preserve">EBITDA</t>
  </si>
  <si>
    <t xml:space="preserve">Resultado neto</t>
  </si>
  <si>
    <t xml:space="preserve">Deuda financiera total</t>
  </si>
  <si>
    <t xml:space="preserve">Balance   ·   préstamos y póliza dispuesta</t>
  </si>
  <si>
    <t xml:space="preserve">Tesorería al cierre</t>
  </si>
  <si>
    <t xml:space="preserve">Extracto del banco</t>
  </si>
  <si>
    <t xml:space="preserve">Impuestos devengados sin pagar</t>
  </si>
  <si>
    <t xml:space="preserve">Balance   ·   sociedades, IVA y retenciones</t>
  </si>
  <si>
    <t xml:space="preserve">Saldo mínimo a 13 semanas</t>
  </si>
  <si>
    <t xml:space="preserve">Tu previsión de tesorería</t>
  </si>
  <si>
    <t xml:space="preserve">Variación de la tesorería</t>
  </si>
  <si>
    <t xml:space="preserve">Saldo final menos saldo inicial</t>
  </si>
  <si>
    <t xml:space="preserve">Gastos de estructura del año   ·   margen bruto menos EBITDA</t>
  </si>
  <si>
    <t xml:space="preserve">Un mes de estructura   ·   tu umbral de caja y de Hacienda</t>
  </si>
  <si>
    <t xml:space="preserve">Un punto de margen bruto, en euros</t>
  </si>
  <si>
    <t xml:space="preserve">LOS SIETE   ·   SE MIRAN EN ORDEN, DEL UNO AL SIETE</t>
  </si>
  <si>
    <t xml:space="preserve">Bloque e indicador</t>
  </si>
  <si>
    <t xml:space="preserve">Valor</t>
  </si>
  <si>
    <t xml:space="preserve">Tu umbral</t>
  </si>
  <si>
    <t xml:space="preserve">Salta si</t>
  </si>
  <si>
    <t xml:space="preserve">Estado</t>
  </si>
  <si>
    <t xml:space="preserve">Margen que
te queda</t>
  </si>
  <si>
    <t xml:space="preserve">1 Ver · neto sobre ventas   (en %)</t>
  </si>
  <si>
    <t xml:space="preserve">2 Caja · mínimo a 13 semanas</t>
  </si>
  <si>
    <t xml:space="preserve">3 Margen · bruto sobre ventas   (en %)</t>
  </si>
  <si>
    <t xml:space="preserve">4 Banco · deuda neta / EBITDA</t>
  </si>
  <si>
    <t xml:space="preserve">5 Hacienda · caja libre</t>
  </si>
  <si>
    <t xml:space="preserve">6 Panel · caja sobre beneficio   (en %)</t>
  </si>
  <si>
    <t xml:space="preserve">7 Valor · EBITDA sobre ventas   (en %)</t>
  </si>
  <si>
    <t xml:space="preserve">Indicadores en ALARMA</t>
  </si>
  <si>
    <t xml:space="preserve">Indicadores para VIGILAR</t>
  </si>
  <si>
    <t xml:space="preserve">El bloque por el que empiezas la reunión</t>
  </si>
  <si>
    <t xml:space="preserve">EL PANEL MES A MES   ·   UN RENGLÓN CADA MES, EL DÍA 8</t>
  </si>
  <si>
    <t xml:space="preserve">Mes cerrado</t>
  </si>
  <si>
    <t xml:space="preserve">1 Ver %</t>
  </si>
  <si>
    <t xml:space="preserve">2 Caja</t>
  </si>
  <si>
    <t xml:space="preserve">3 Margen %</t>
  </si>
  <si>
    <t xml:space="preserve">4 Banco</t>
  </si>
  <si>
    <t xml:space="preserve">5 Hacienda</t>
  </si>
  <si>
    <t xml:space="preserve">6 Panel %</t>
  </si>
  <si>
    <t xml:space="preserve">7 Valor %</t>
  </si>
  <si>
    <t xml:space="preserve">Alarmas
del mes</t>
  </si>
  <si>
    <t xml:space="preserve">Enero</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</si>
  <si>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</si>
  <si>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</si>
  <si>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</si>
  <si>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</si>
  <si>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</si>
  <si>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</si>
  <si>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</si>
  <si>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</si>
  <si>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</si>
  <si>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</si>
  <si>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</si>
  <si>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Meses cerrados este año</t>
  </si>
  <si>
    <t xml:space="preserve">Alarmas del mes peor del año</t>
  </si>
  <si>
    <t xml:space="preserve">INDICADORES EN ALARMA</t>
  </si>
  <si>
    <t xml:space="preserve">PARA VIGILAR</t>
  </si>
  <si>
    <t xml:space="preserve">UN MES DE ESTRUCTURA</t>
  </si>
  <si>
    <t xml:space="preserve">UN PUNTO DE MARGEN</t>
  </si>
  <si>
    <t xml:space="preserve">   EJEMPLO RESUELTO   ·   Los números son los del libro. Para trabajar con los tuyos, usa la hoja «Plantilla».</t>
  </si>
  <si>
    <t xml:space="preserve">Baja de</t>
  </si>
  <si>
    <t xml:space="preserve">Sube de</t>
  </si>
  <si>
    <t xml:space="preserve">Capítulo 34 · plantilla 34.1 de 44 · «Facturas mucho y no ganas dinero»</t>
  </si>
  <si>
    <t xml:space="preserve">PARA QUÉ SIRVE</t>
  </si>
  <si>
    <t xml:space="preserve">Un cuadro de mando no está para saberlo todo: está para obligarte a hacerte siete preguntas al mes, siempre las mismas y en el mismo orden. Hay un indicador por cada bloque del test con el que empieza el libro —Ver, Caja, Margen, Banco, Hacienda, Panel y Valor— porque ésas son las siete formas distintas que tiene una empresa de este tamaño de meterse en un problema, y son independientes entre sí. Ni tres, que te dejan un flanco abierto, ni cuarenta, que te dejan todos abiertos porque no miras ninguno. Siete caben en una hoja, se leen en diez minutos y no permiten esconder un rojo detrás de seis verdes.</t>
  </si>
  <si>
    <t xml:space="preserve">QUÉ NECESITAS TENER A MANO</t>
  </si>
  <si>
    <t xml:space="preserve">Cuatro cifras de tu cuenta de resultados del periodo cerrado: ventas, margen bruto, EBITDA y resultado neto.</t>
  </si>
  <si>
    <t xml:space="preserve">Tres del balance: deuda financiera total —préstamos más póliza dispuesta—, tesorería y el saldo de impuestos devengados que todavía no has pagado.</t>
  </si>
  <si>
    <t xml:space="preserve">El saldo mínimo de tu previsión a trece semanas, que es el peor lunes de los próximos tres meses, y la variación de tu tesorería en el periodo.</t>
  </si>
  <si>
    <t xml:space="preserve">Ninguno de los siete necesita contabilidad analítica ni un dato que tu asesoría no tenga. Lo que sí necesita es que te lo den pronto: si te llegan el día 10 tienes un panel, y si te llegan a los cuarenta y cinco días tienes un histórico.</t>
  </si>
  <si>
    <t xml:space="preserve">CÓMO SE RELLENA</t>
  </si>
  <si>
    <t xml:space="preserve">Rellena las nueve cifras de arriba. La hoja calcula sola los siete indicadores y, de paso, tus gastos de estructura del año, que son el margen bruto menos el EBITDA.</t>
  </si>
  <si>
    <t xml:space="preserve">Copia «un mes de estructura» en el umbral de Caja y en el de Hacienda. Es el umbral más útil que existe: por debajo de un mes de quema no se duerme tranquilo. En el ejemplo del libro son 44.167 € al mes.</t>
  </si>
  <si>
    <t xml:space="preserve">Fija los otros cinco umbrales con la cabeza fría y antes de que pase nada. Un número sin umbral es decoración. El de Margen no es un nivel sino una variación: pon el margen del año pasado menos un punto.</t>
  </si>
  <si>
    <t xml:space="preserve">Elige en cada renglón si la alarma salta cuando el valor baja o cuando sube. Sube sólo en el de Banco, que es deuda.</t>
  </si>
  <si>
    <t xml:space="preserve">El día 8 de cada mes, cuando tengas el cierre, copia los siete valores en el renglón del mes de abajo. Al tercer o cuarto mes empiezas a ver lo que se mueve despacio, que es justo lo que no se nota mirando un mes suelto.</t>
  </si>
  <si>
    <t xml:space="preserve">En la reunión, comenta sólo los que dicen ALARMA. Los que dicen BIEN se pasan en quince segundos y no se comentan.</t>
  </si>
  <si>
    <t xml:space="preserve">QUÉ TE ESTÁ DICIENDO</t>
  </si>
  <si>
    <t xml:space="preserve">Cuántos dicen ALARMA. Tres de siete en el mejor año de tu historia es perfectamente posible: en el ejemplo del libro la empresa gana 130.500 €, más del doble que el año anterior, y tiene tres rojos. Los tres son de caja, de impuestos y de conversión, y ninguno de los tres aparece en la cuenta de resultados.</t>
  </si>
  <si>
    <t xml:space="preserve">El de Hacienda, que casi nadie tiene puesto. Cerrar con 58.000 € en el banco y 43.500 € de impuesto devengado sin pagar significa que el dinero libre son 14.500 €. No es un tecnicismo: es la diferencia entre creer que tienes casi sesenta mil para decidir y tener catorce mil quinientos.</t>
  </si>
  <si>
    <t xml:space="preserve">El de Panel, que es el que le pone nombre al libro. Si ganas 130.500 € y tu caja baja 38.000 €, la conversión es del −29 %: por cada cien euros de beneficio salieron veintinueve del banco. Por debajo del 60 % dos años seguidos no significa que mientan las cuentas, significa que lo que ganas se queda en clientes, en almacén o en devolver deuda, y hay que saber en cuál de los tres.</t>
  </si>
  <si>
    <t xml:space="preserve">El margen que te queda en cada renglón: es la distancia al umbral en porcentaje del propio umbral, y por eso se pueden comparar siete indicadores con siete unidades distintas en el mismo gráfico.</t>
  </si>
  <si>
    <t xml:space="preserve">La columna de alarmas del panel mes a mes. Un indicador que entra en rojo y se queda tres meses ya no es un mes malo: es una tendencia.</t>
  </si>
  <si>
    <t xml:space="preserve">OJO CON ESTO</t>
  </si>
  <si>
    <t xml:space="preserve">El panel no se cambia. Los siete se eligen una vez y se mantienen al menos cuatro trimestres, aunque uno te esté dando malas noticias: cambiar el indicador que da malas noticias es la forma más elegante que existe de dejar de mirar. Y no metas un octavo. La facturación no entra —es el denominador de tres de ellos y ya está dentro— porque es el número que más sube, el que mejor sienta y el que acaba comiéndose la atención de los otros siete. La cartera de pedidos es un indicador de negocio y merece su sitio en la reunión comercial, no aquí. Si le añades dos, en tres meses tendrás treinta y cuatro repartidos en pestañas y una pantalla que sólo enciendes cuando viene una visita.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</si>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</sst>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7">
    <numFmt numFmtId="164" formatCode="General"/>
    <numFmt numFmtId="165" formatCode="#,##0&quot; €&quot;;[RED]\-#,##0&quot; €&quot;"/>
    <numFmt numFmtId="166" formatCode="0.0&quot; %&quot;"/>
    <numFmt numFmtId="167" formatCode="@"/>
    <numFmt numFmtId="168" formatCode="0\ %;[RED]\-0\ %"/>
    <numFmt numFmtId="169" formatCode="0.0&quot; x&quot;"/>
    <numFmt numFmtId="170" formatCode="#,##0"/>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9"/>
      <color rgb="FF78808F"/>
      <name val="Calibri"/>
      <family val="0"/>
      <charset val="1"/>
    </font>
    <font>
      <b val="true"/>
      <sz val="17"/>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top style="thin">
        <color rgb="FFD8DCE4"/>
      </top>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0" fillId="0" borderId="5" xfId="0" applyFont="true" applyBorder="true" applyAlignment="true" applyProtection="false">
      <alignment horizontal="right" vertical="center" textRotation="0" wrapText="tru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tru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6" fontId="10" fillId="4" borderId="6" xfId="0" applyFont="true" applyBorder="true" applyAlignment="true" applyProtection="false">
      <alignment horizontal="right" vertical="center" textRotation="0" wrapText="false" indent="0"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7" fontId="9" fillId="2" borderId="4" xfId="0" applyFont="true" applyBorder="true" applyAlignment="true" applyProtection="true">
      <alignment horizontal="center" vertical="center" textRotation="0" wrapText="false" indent="0" shrinkToFit="false"/>
      <protection locked="false" hidden="false"/>
    </xf>
    <xf numFmtId="167" fontId="10" fillId="4" borderId="6" xfId="0" applyFont="true" applyBorder="true" applyAlignment="true" applyProtection="false">
      <alignment horizontal="center" vertical="center" textRotation="0" wrapText="false" indent="0" shrinkToFit="false"/>
      <protection locked="true" hidden="false"/>
    </xf>
    <xf numFmtId="168" fontId="14" fillId="4" borderId="6" xfId="0" applyFont="true" applyBorder="true" applyAlignment="true" applyProtection="false">
      <alignment horizontal="right" vertical="center" textRotation="0" wrapText="false" indent="0" shrinkToFit="false"/>
      <protection locked="true" hidden="false"/>
    </xf>
    <xf numFmtId="169" fontId="10" fillId="4" borderId="6" xfId="0" applyFont="true" applyBorder="true" applyAlignment="true" applyProtection="false">
      <alignment horizontal="right" vertical="center" textRotation="0" wrapText="false" indent="0" shrinkToFit="false"/>
      <protection locked="true" hidden="false"/>
    </xf>
    <xf numFmtId="169" fontId="9" fillId="2" borderId="4" xfId="0" applyFont="true" applyBorder="true" applyAlignment="true" applyProtection="true">
      <alignment horizontal="right" vertical="center" textRotation="0" wrapText="false" indent="0" shrinkToFit="false"/>
      <protection locked="false" hidden="false"/>
    </xf>
    <xf numFmtId="164" fontId="11" fillId="3" borderId="2" xfId="0" applyFont="true" applyBorder="true" applyAlignment="true" applyProtection="false">
      <alignment horizontal="right" vertical="center" textRotation="0" wrapText="false" indent="0" shrinkToFit="false"/>
      <protection locked="true" hidden="false"/>
    </xf>
    <xf numFmtId="170" fontId="12" fillId="3" borderId="6"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70" fontId="10" fillId="4" borderId="6" xfId="0" applyFont="true" applyBorder="true" applyAlignment="true" applyProtection="false">
      <alignment horizontal="center" vertical="center" textRotation="0" wrapText="false" indent="0" shrinkToFit="false"/>
      <protection locked="true" hidden="false"/>
    </xf>
    <xf numFmtId="167" fontId="10" fillId="4" borderId="6" xfId="0" applyFont="true" applyBorder="true" applyAlignment="true" applyProtection="false">
      <alignment horizontal="left" vertical="center" textRotation="0" wrapText="false" indent="0" shrinkToFit="false"/>
      <protection locked="true" hidden="false"/>
    </xf>
    <xf numFmtId="170" fontId="14" fillId="4" borderId="6" xfId="0" applyFont="true" applyBorder="true" applyAlignment="true" applyProtection="false">
      <alignment horizontal="center"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70" fontId="16" fillId="4" borderId="8" xfId="0" applyFont="true" applyBorder="true" applyAlignment="true" applyProtection="false">
      <alignment horizontal="center" vertical="center" textRotation="0" wrapText="false" indent="0" shrinkToFit="false"/>
      <protection locked="true" hidden="false"/>
    </xf>
    <xf numFmtId="170" fontId="17" fillId="4" borderId="8" xfId="0" applyFont="true" applyBorder="true" applyAlignment="true" applyProtection="false">
      <alignment horizontal="center" vertical="center" textRotation="0" wrapText="false" indent="0" shrinkToFit="false"/>
      <protection locked="true" hidden="false"/>
    </xf>
    <xf numFmtId="165" fontId="17" fillId="4" borderId="8"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panel del mes: lo que te separa de cada umbral</a:t>
            </a:r>
          </a:p>
        </c:rich>
      </c:tx>
      <c:overlay val="0"/>
      <c:spPr>
        <a:noFill/>
        <a:ln w="0">
          <a:noFill/>
        </a:ln>
      </c:spPr>
    </c:title>
    <c:autoTitleDeleted val="0"/>
    <c:plotArea>
      <c:barChart>
        <c:barDir val="col"/>
        <c:grouping val="clustered"/>
        <c:varyColors val="0"/>
        <c:ser>
          <c:idx val="0"/>
          <c:order val="0"/>
          <c:tx>
            <c:strRef>
              <c:f>Plantilla!G22</c:f>
              <c:strCache>
                <c:ptCount val="1"/>
                <c:pt idx="0">
                  <c:v>Margen que
te queda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Plantilla!$B$23:$B$29</c:f>
              <c:strCache>
                <c:ptCount val="7"/>
                <c:pt idx="0">
                  <c:v>1 Ver · neto sobre ventas   (en %)</c:v>
                </c:pt>
                <c:pt idx="1">
                  <c:v>2 Caja · mínimo a 13 semanas</c:v>
                </c:pt>
                <c:pt idx="2">
                  <c:v>3 Margen · bruto sobre ventas   (en %)</c:v>
                </c:pt>
                <c:pt idx="3">
                  <c:v>4 Banco · deuda neta / EBITDA</c:v>
                </c:pt>
                <c:pt idx="4">
                  <c:v>5 Hacienda · caja libre</c:v>
                </c:pt>
                <c:pt idx="5">
                  <c:v>6 Panel · caja sobre beneficio   (en %)</c:v>
                </c:pt>
                <c:pt idx="6">
                  <c:v>7 Valor · EBITDA sobre ventas   (en %)</c:v>
                </c:pt>
              </c:strCache>
            </c:strRef>
          </c:cat>
          <c:val>
            <c:numRef>
              <c:f>Plantilla!$G$23:$G$29</c:f>
              <c:numCache>
                <c:formatCode>General</c:formatCode>
                <c:ptCount val="7"/>
              </c:numCache>
            </c:numRef>
          </c:val>
        </c:ser>
        <c:gapWidth val="150"/>
        <c:overlap val="0"/>
        <c:axId val="65769489"/>
        <c:axId val="84910919"/>
      </c:barChart>
      <c:catAx>
        <c:axId val="657694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4910919"/>
        <c:crosses val="autoZero"/>
        <c:auto val="1"/>
        <c:lblAlgn val="ctr"/>
        <c:lblOffset val="100"/>
        <c:noMultiLvlLbl val="0"/>
      </c:catAx>
      <c:valAx>
        <c:axId val="84910919"/>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76948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El panel del mes: lo que te separa de cada umbral</a:t>
            </a:r>
          </a:p>
        </c:rich>
      </c:tx>
      <c:overlay val="0"/>
      <c:spPr>
        <a:noFill/>
        <a:ln w="0">
          <a:noFill/>
        </a:ln>
      </c:spPr>
    </c:title>
    <c:autoTitleDeleted val="0"/>
    <c:plotArea>
      <c:barChart>
        <c:barDir val="col"/>
        <c:grouping val="clustered"/>
        <c:varyColors val="0"/>
        <c:ser>
          <c:idx val="0"/>
          <c:order val="0"/>
          <c:tx>
            <c:strRef>
              <c:f>Ejemplo!G22</c:f>
              <c:strCache>
                <c:ptCount val="1"/>
                <c:pt idx="0">
                  <c:v>Margen que
te queda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Ejemplo!$B$23:$B$29</c:f>
              <c:strCache>
                <c:ptCount val="7"/>
                <c:pt idx="0">
                  <c:v>1 Ver · neto sobre ventas   (en %)</c:v>
                </c:pt>
                <c:pt idx="1">
                  <c:v>2 Caja · mínimo a 13 semanas</c:v>
                </c:pt>
                <c:pt idx="2">
                  <c:v>3 Margen · bruto sobre ventas   (en %)</c:v>
                </c:pt>
                <c:pt idx="3">
                  <c:v>4 Banco · deuda neta / EBITDA</c:v>
                </c:pt>
                <c:pt idx="4">
                  <c:v>5 Hacienda · caja libre</c:v>
                </c:pt>
                <c:pt idx="5">
                  <c:v>6 Panel · caja sobre beneficio   (en %)</c:v>
                </c:pt>
                <c:pt idx="6">
                  <c:v>7 Valor · EBITDA sobre ventas   (en %)</c:v>
                </c:pt>
              </c:strCache>
            </c:strRef>
          </c:cat>
          <c:val>
            <c:numRef>
              <c:f>Ejemplo!$G$23:$G$29</c:f>
              <c:numCache>
                <c:formatCode>0\ %;[RED]\-0\ %</c:formatCode>
                <c:ptCount val="7"/>
                <c:pt idx="0">
                  <c:v>0.553571428571429</c:v>
                </c:pt>
                <c:pt idx="1">
                  <c:v>-1.97357755790522</c:v>
                </c:pt>
                <c:pt idx="2">
                  <c:v>0.0227272727272727</c:v>
                </c:pt>
                <c:pt idx="3">
                  <c:v>0.692035398230088</c:v>
                </c:pt>
                <c:pt idx="4">
                  <c:v>-0.671700590938936</c:v>
                </c:pt>
                <c:pt idx="5">
                  <c:v>-1.485312899106</c:v>
                </c:pt>
                <c:pt idx="6">
                  <c:v>0.345238095238095</c:v>
                </c:pt>
              </c:numCache>
            </c:numRef>
          </c:val>
        </c:ser>
        <c:gapWidth val="150"/>
        <c:overlap val="0"/>
        <c:axId val="31583779"/>
        <c:axId val="68939573"/>
      </c:barChart>
      <c:catAx>
        <c:axId val="3158377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39573"/>
        <c:crosses val="autoZero"/>
        <c:auto val="1"/>
        <c:lblAlgn val="ctr"/>
        <c:lblOffset val="100"/>
        <c:noMultiLvlLbl val="0"/>
      </c:catAx>
      <c:valAx>
        <c:axId val="68939573"/>
        <c:scaling>
          <c:orientation val="minMax"/>
        </c:scaling>
        <c:delete val="0"/>
        <c:axPos val="l"/>
        <c:numFmt formatCode="0\ %;[RED]\-0\ %"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58377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53</xdr:row>
      <xdr:rowOff>0</xdr:rowOff>
    </xdr:from>
    <xdr:to>
      <xdr:col>9</xdr:col>
      <xdr:colOff>516600</xdr:colOff>
      <xdr:row>68</xdr:row>
      <xdr:rowOff>22320</xdr:rowOff>
    </xdr:to>
    <xdr:graphicFrame>
      <xdr:nvGraphicFramePr>
        <xdr:cNvPr id="0" name="Chart 1"/>
        <xdr:cNvGraphicFramePr/>
      </xdr:nvGraphicFramePr>
      <xdr:xfrm>
        <a:off x="154800" y="1697364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53</xdr:row>
      <xdr:rowOff>0</xdr:rowOff>
    </xdr:from>
    <xdr:to>
      <xdr:col>9</xdr:col>
      <xdr:colOff>516600</xdr:colOff>
      <xdr:row>68</xdr:row>
      <xdr:rowOff>22320</xdr:rowOff>
    </xdr:to>
    <xdr:graphicFrame>
      <xdr:nvGraphicFramePr>
        <xdr:cNvPr id="1" name="Chart 1"/>
        <xdr:cNvGraphicFramePr/>
      </xdr:nvGraphicFramePr>
      <xdr:xfrm>
        <a:off x="154800" y="1697364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2"/>
    <col collapsed="false" customWidth="true" hidden="false" outlineLevel="0" max="10" min="4" style="0" width="10.51"/>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c r="I4" s="3"/>
      <c r="J4" s="3"/>
    </row>
    <row r="5" customFormat="false" ht="9.75" hidden="false" customHeight="true" outlineLevel="0" collapsed="false"/>
    <row r="7" customFormat="false" ht="30" hidden="false" customHeight="true" outlineLevel="0" collapsed="false">
      <c r="B7" s="4" t="s">
        <v>3</v>
      </c>
      <c r="C7" s="5" t="s">
        <v>4</v>
      </c>
      <c r="D7" s="4" t="s">
        <v>5</v>
      </c>
    </row>
    <row r="8" customFormat="false" ht="33.75" hidden="false" customHeight="true" outlineLevel="0" collapsed="false">
      <c r="B8" s="6" t="s">
        <v>6</v>
      </c>
      <c r="C8" s="7"/>
      <c r="D8" s="8" t="s">
        <v>7</v>
      </c>
    </row>
    <row r="9" customFormat="false" ht="33.75" hidden="false" customHeight="true" outlineLevel="0" collapsed="false">
      <c r="B9" s="6" t="s">
        <v>8</v>
      </c>
      <c r="C9" s="7"/>
      <c r="D9" s="8" t="s">
        <v>7</v>
      </c>
    </row>
    <row r="10" customFormat="false" ht="33.75" hidden="false" customHeight="true" outlineLevel="0" collapsed="false">
      <c r="B10" s="6" t="s">
        <v>9</v>
      </c>
      <c r="C10" s="7"/>
      <c r="D10" s="8" t="s">
        <v>7</v>
      </c>
    </row>
    <row r="11" customFormat="false" ht="33.75" hidden="false" customHeight="true" outlineLevel="0" collapsed="false">
      <c r="B11" s="6" t="s">
        <v>10</v>
      </c>
      <c r="C11" s="7"/>
      <c r="D11" s="8" t="s">
        <v>7</v>
      </c>
    </row>
    <row r="12" customFormat="false" ht="48.75" hidden="false" customHeight="true" outlineLevel="0" collapsed="false">
      <c r="B12" s="6" t="s">
        <v>11</v>
      </c>
      <c r="C12" s="7"/>
      <c r="D12" s="8" t="s">
        <v>12</v>
      </c>
    </row>
    <row r="13" customFormat="false" ht="33.75" hidden="false" customHeight="true" outlineLevel="0" collapsed="false">
      <c r="B13" s="6" t="s">
        <v>13</v>
      </c>
      <c r="C13" s="7"/>
      <c r="D13" s="8" t="s">
        <v>14</v>
      </c>
    </row>
    <row r="14" customFormat="false" ht="48.75" hidden="false" customHeight="true" outlineLevel="0" collapsed="false">
      <c r="B14" s="8" t="s">
        <v>15</v>
      </c>
      <c r="C14" s="7"/>
      <c r="D14" s="8" t="s">
        <v>16</v>
      </c>
    </row>
    <row r="15" customFormat="false" ht="48.75" hidden="false" customHeight="true" outlineLevel="0" collapsed="false">
      <c r="B15" s="6" t="s">
        <v>17</v>
      </c>
      <c r="C15" s="7"/>
      <c r="D15" s="8" t="s">
        <v>18</v>
      </c>
    </row>
    <row r="16" customFormat="false" ht="48.75" hidden="false" customHeight="true" outlineLevel="0" collapsed="false">
      <c r="B16" s="6" t="s">
        <v>19</v>
      </c>
      <c r="C16" s="7"/>
      <c r="D16" s="8" t="s">
        <v>20</v>
      </c>
    </row>
    <row r="17" customFormat="false" ht="34.5" hidden="false" customHeight="true" outlineLevel="0" collapsed="false">
      <c r="B17" s="9" t="s">
        <v>21</v>
      </c>
      <c r="C17" s="10" t="str">
        <f aca="false">IF(OR(C9="",C10=""),"",C9-C10)</f>
        <v/>
      </c>
    </row>
    <row r="18" customFormat="false" ht="34.5" hidden="false" customHeight="true" outlineLevel="0" collapsed="false">
      <c r="B18" s="11" t="s">
        <v>22</v>
      </c>
      <c r="C18" s="12" t="str">
        <f aca="false">IF(C17="","",C17/12)</f>
        <v/>
      </c>
    </row>
    <row r="19" customFormat="false" ht="34.5" hidden="false" customHeight="true" outlineLevel="0" collapsed="false">
      <c r="B19" s="9" t="s">
        <v>23</v>
      </c>
      <c r="C19" s="10" t="str">
        <f aca="false">IF(C8="","",C8/100)</f>
        <v/>
      </c>
    </row>
    <row r="21" customFormat="false" ht="24" hidden="false" customHeight="true" outlineLevel="0" collapsed="false">
      <c r="B21" s="13" t="s">
        <v>24</v>
      </c>
    </row>
    <row r="22" customFormat="false" ht="39.75" hidden="false" customHeight="true" outlineLevel="0" collapsed="false">
      <c r="B22" s="4" t="s">
        <v>25</v>
      </c>
      <c r="C22" s="5" t="s">
        <v>26</v>
      </c>
      <c r="D22" s="5" t="s">
        <v>27</v>
      </c>
      <c r="E22" s="5" t="s">
        <v>28</v>
      </c>
      <c r="F22" s="5" t="s">
        <v>29</v>
      </c>
      <c r="G22" s="5" t="s">
        <v>30</v>
      </c>
    </row>
    <row r="23" customFormat="false" ht="34.5" hidden="false" customHeight="true" outlineLevel="0" collapsed="false">
      <c r="B23" s="8" t="s">
        <v>31</v>
      </c>
      <c r="C23" s="14" t="str">
        <f aca="false">IF(OR(C11="",C8="",C8=0),"",C11/C8*100)</f>
        <v/>
      </c>
      <c r="D23" s="15"/>
      <c r="E23" s="16"/>
      <c r="F23" s="17" t="str">
        <f aca="false">IF(OR(C23="",D23="",E23=""),"",IF(E23="Sube de",IF(C23&gt;D23,"ALARMA",IF(C23&gt;D23-0.1*ABS(D23),"VIGILAR","BIEN")),IF(C23&lt;D23,"ALARMA",IF(C23&lt;D23+0.1*ABS(D23),"VIGILAR","BIEN"))))</f>
        <v/>
      </c>
      <c r="G23" s="18" t="str">
        <f aca="false">IF(OR(C23="",D23="",D23=0,E23=""),"",IF(E23="Sube de",(D23-C23)/ABS(D23),(C23-D23)/ABS(D23)))</f>
        <v/>
      </c>
    </row>
    <row r="24" customFormat="false" ht="18.75" hidden="false" customHeight="true" outlineLevel="0" collapsed="false">
      <c r="B24" s="6" t="s">
        <v>32</v>
      </c>
      <c r="C24" s="10" t="str">
        <f aca="false">IF(C15="","",C15)</f>
        <v/>
      </c>
      <c r="D24" s="7"/>
      <c r="E24" s="16"/>
      <c r="F24" s="17" t="str">
        <f aca="false">IF(OR(C24="",D24="",E24=""),"",IF(E24="Sube de",IF(C24&gt;D24,"ALARMA",IF(C24&gt;D24-0.1*ABS(D24),"VIGILAR","BIEN")),IF(C24&lt;D24,"ALARMA",IF(C24&lt;D24+0.1*ABS(D24),"VIGILAR","BIEN"))))</f>
        <v/>
      </c>
      <c r="G24" s="18" t="str">
        <f aca="false">IF(OR(C24="",D24="",D24=0,E24=""),"",IF(E24="Sube de",(D24-C24)/ABS(D24),(C24-D24)/ABS(D24)))</f>
        <v/>
      </c>
    </row>
    <row r="25" customFormat="false" ht="34.5" hidden="false" customHeight="true" outlineLevel="0" collapsed="false">
      <c r="B25" s="8" t="s">
        <v>33</v>
      </c>
      <c r="C25" s="14" t="str">
        <f aca="false">IF(OR(C9="",C8="",C8=0),"",C9/C8*100)</f>
        <v/>
      </c>
      <c r="D25" s="15"/>
      <c r="E25" s="16"/>
      <c r="F25" s="17" t="str">
        <f aca="false">IF(OR(C25="",D25="",E25=""),"",IF(E25="Sube de",IF(C25&gt;D25,"ALARMA",IF(C25&gt;D25-0.1*ABS(D25),"VIGILAR","BIEN")),IF(C25&lt;D25,"ALARMA",IF(C25&lt;D25+0.1*ABS(D25),"VIGILAR","BIEN"))))</f>
        <v/>
      </c>
      <c r="G25" s="18" t="str">
        <f aca="false">IF(OR(C25="",D25="",D25=0,E25=""),"",IF(E25="Sube de",(D25-C25)/ABS(D25),(C25-D25)/ABS(D25)))</f>
        <v/>
      </c>
    </row>
    <row r="26" customFormat="false" ht="18.75" hidden="false" customHeight="true" outlineLevel="0" collapsed="false">
      <c r="B26" s="6" t="s">
        <v>34</v>
      </c>
      <c r="C26" s="19" t="str">
        <f aca="false">IF(OR(C12="",C13="",C10="",C10&lt;=0),"",(C12-C13)/C10)</f>
        <v/>
      </c>
      <c r="D26" s="20"/>
      <c r="E26" s="16"/>
      <c r="F26" s="17" t="str">
        <f aca="false">IF(OR(C26="",D26="",E26=""),"",IF(E26="Sube de",IF(C26&gt;D26,"ALARMA",IF(C26&gt;D26-0.1*ABS(D26),"VIGILAR","BIEN")),IF(C26&lt;D26,"ALARMA",IF(C26&lt;D26+0.1*ABS(D26),"VIGILAR","BIEN"))))</f>
        <v/>
      </c>
      <c r="G26" s="18" t="str">
        <f aca="false">IF(OR(C26="",D26="",D26=0,E26=""),"",IF(E26="Sube de",(D26-C26)/ABS(D26),(C26-D26)/ABS(D26)))</f>
        <v/>
      </c>
    </row>
    <row r="27" customFormat="false" ht="18.75" hidden="false" customHeight="true" outlineLevel="0" collapsed="false">
      <c r="B27" s="6" t="s">
        <v>35</v>
      </c>
      <c r="C27" s="10" t="str">
        <f aca="false">IF(C13="","",C13-N(C14))</f>
        <v/>
      </c>
      <c r="D27" s="7"/>
      <c r="E27" s="16"/>
      <c r="F27" s="17" t="str">
        <f aca="false">IF(OR(C27="",D27="",E27=""),"",IF(E27="Sube de",IF(C27&gt;D27,"ALARMA",IF(C27&gt;D27-0.1*ABS(D27),"VIGILAR","BIEN")),IF(C27&lt;D27,"ALARMA",IF(C27&lt;D27+0.1*ABS(D27),"VIGILAR","BIEN"))))</f>
        <v/>
      </c>
      <c r="G27" s="18" t="str">
        <f aca="false">IF(OR(C27="",D27="",D27=0,E27=""),"",IF(E27="Sube de",(D27-C27)/ABS(D27),(C27-D27)/ABS(D27)))</f>
        <v/>
      </c>
    </row>
    <row r="28" customFormat="false" ht="34.5" hidden="false" customHeight="true" outlineLevel="0" collapsed="false">
      <c r="B28" s="8" t="s">
        <v>36</v>
      </c>
      <c r="C28" s="14" t="str">
        <f aca="false">IF(OR(C16="",C11="",C11=0),"",C16/C11*100)</f>
        <v/>
      </c>
      <c r="D28" s="15"/>
      <c r="E28" s="16"/>
      <c r="F28" s="17" t="str">
        <f aca="false">IF(OR(C28="",D28="",E28=""),"",IF(E28="Sube de",IF(C28&gt;D28,"ALARMA",IF(C28&gt;D28-0.1*ABS(D28),"VIGILAR","BIEN")),IF(C28&lt;D28,"ALARMA",IF(C28&lt;D28+0.1*ABS(D28),"VIGILAR","BIEN"))))</f>
        <v/>
      </c>
      <c r="G28" s="18" t="str">
        <f aca="false">IF(OR(C28="",D28="",D28=0,E28=""),"",IF(E28="Sube de",(D28-C28)/ABS(D28),(C28-D28)/ABS(D28)))</f>
        <v/>
      </c>
    </row>
    <row r="29" customFormat="false" ht="34.5" hidden="false" customHeight="true" outlineLevel="0" collapsed="false">
      <c r="B29" s="8" t="s">
        <v>37</v>
      </c>
      <c r="C29" s="14" t="str">
        <f aca="false">IF(OR(C10="",C8="",C8=0),"",C10/C8*100)</f>
        <v/>
      </c>
      <c r="D29" s="15"/>
      <c r="E29" s="16"/>
      <c r="F29" s="17" t="str">
        <f aca="false">IF(OR(C29="",D29="",E29=""),"",IF(E29="Sube de",IF(C29&gt;D29,"ALARMA",IF(C29&gt;D29-0.1*ABS(D29),"VIGILAR","BIEN")),IF(C29&lt;D29,"ALARMA",IF(C29&lt;D29+0.1*ABS(D29),"VIGILAR","BIEN"))))</f>
        <v/>
      </c>
      <c r="G29" s="18" t="str">
        <f aca="false">IF(OR(C29="",D29="",D29=0,E29=""),"",IF(E29="Sube de",(D29-C29)/ABS(D29),(C29-D29)/ABS(D29)))</f>
        <v/>
      </c>
    </row>
    <row r="30" customFormat="false" ht="19.5" hidden="false" customHeight="true" outlineLevel="0" collapsed="false">
      <c r="B30" s="21" t="s">
        <v>38</v>
      </c>
      <c r="F30" s="22" t="n">
        <f aca="false">IF(COUNTA(F23:F29)=0,"",COUNTIF(F23:F29,"ALARMA"))</f>
        <v>0</v>
      </c>
    </row>
    <row r="31" customFormat="false" ht="19.5" hidden="false" customHeight="true" outlineLevel="0" collapsed="false">
      <c r="B31" s="23" t="s">
        <v>39</v>
      </c>
      <c r="F31" s="24" t="n">
        <f aca="false">IF(COUNTA(F23:F29)=0,"",COUNTIF(F23:F29,"VIGILAR"))</f>
        <v>0</v>
      </c>
    </row>
    <row r="32" customFormat="false" ht="19.5" hidden="false" customHeight="true" outlineLevel="0" collapsed="false">
      <c r="B32" s="23" t="s">
        <v>40</v>
      </c>
      <c r="F32" s="25" t="str">
        <f aca="false">IF(COUNT(G23:G29)=0,"",INDEX(B23:B29,MATCH(MIN(G23:G29),G23:G29,0)))</f>
        <v/>
      </c>
    </row>
    <row r="34" customFormat="false" ht="24" hidden="false" customHeight="true" outlineLevel="0" collapsed="false">
      <c r="B34" s="13" t="s">
        <v>41</v>
      </c>
    </row>
    <row r="35" customFormat="false" ht="36" hidden="false" customHeight="true" outlineLevel="0" collapsed="false">
      <c r="B35" s="4" t="s">
        <v>42</v>
      </c>
      <c r="C35" s="5" t="s">
        <v>43</v>
      </c>
      <c r="D35" s="5" t="s">
        <v>44</v>
      </c>
      <c r="E35" s="5" t="s">
        <v>45</v>
      </c>
      <c r="F35" s="5" t="s">
        <v>46</v>
      </c>
      <c r="G35" s="5" t="s">
        <v>47</v>
      </c>
      <c r="H35" s="5" t="s">
        <v>48</v>
      </c>
      <c r="I35" s="5" t="s">
        <v>49</v>
      </c>
      <c r="J35" s="5" t="s">
        <v>50</v>
      </c>
    </row>
    <row r="36" customFormat="false" ht="18.75" hidden="false" customHeight="true" outlineLevel="0" collapsed="false">
      <c r="B36" s="6" t="s">
        <v>51</v>
      </c>
      <c r="C36" s="15"/>
      <c r="D36" s="7"/>
      <c r="E36" s="15"/>
      <c r="F36" s="20"/>
      <c r="G36" s="7"/>
      <c r="H36" s="15"/>
      <c r="I36" s="15"/>
      <c r="J36" s="26" t="str">
        <f aca="false">IF(COUNT(C36:I36)=0,"",IF(OR(C36="",D23="",E23=""),0,IF(E23="Sube de",IF(C36&gt;D23,1,0),IF(C36&lt;D23,1,0)))+IF(OR(D36="",D24="",E24=""),0,IF(E24="Sube de",IF(D36&gt;D24,1,0),IF(D36&lt;D24,1,0)))+IF(OR(E36="",D25="",E25=""),0,IF(E25="Sube de",IF(E36&gt;D25,1,0),IF(E36&lt;D25,1,0)))+IF(OR(F36="",D26="",E26=""),0,IF(E26="Sube de",IF(F36&gt;D26,1,0),IF(F36&lt;D26,1,0)))+IF(OR(G36="",D27="",E27=""),0,IF(E27="Sube de",IF(G36&gt;D27,1,0),IF(G36&lt;D27,1,0)))+IF(OR(H36="",D28="",E28=""),0,IF(E28="Sube de",IF(H36&gt;D28,1,0),IF(H36&lt;D28,1,0)))+IF(OR(I36="",D29="",E29=""),0,IF(E29="Sube de",IF(I36&gt;D29,1,0),IF(I36&lt;D29,1,0))))</f>
        <v/>
      </c>
    </row>
    <row r="37" customFormat="false" ht="18.75" hidden="false" customHeight="true" outlineLevel="0" collapsed="false">
      <c r="B37" s="6" t="s">
        <v>52</v>
      </c>
      <c r="C37" s="15"/>
      <c r="D37" s="7"/>
      <c r="E37" s="15"/>
      <c r="F37" s="20"/>
      <c r="G37" s="7"/>
      <c r="H37" s="15"/>
      <c r="I37" s="15"/>
      <c r="J37" s="26" t="str">
        <f aca="false">IF(COUNT(C37:I37)=0,"",IF(OR(C37="",D23="",E23=""),0,IF(E23="Sube de",IF(C37&gt;D23,1,0),IF(C37&lt;D23,1,0)))+IF(OR(D37="",D24="",E24=""),0,IF(E24="Sube de",IF(D37&gt;D24,1,0),IF(D37&lt;D24,1,0)))+IF(OR(E37="",D25="",E25=""),0,IF(E25="Sube de",IF(E37&gt;D25,1,0),IF(E37&lt;D25,1,0)))+IF(OR(F37="",D26="",E26=""),0,IF(E26="Sube de",IF(F37&gt;D26,1,0),IF(F37&lt;D26,1,0)))+IF(OR(G37="",D27="",E27=""),0,IF(E27="Sube de",IF(G37&gt;D27,1,0),IF(G37&lt;D27,1,0)))+IF(OR(H37="",D28="",E28=""),0,IF(E28="Sube de",IF(H37&gt;D28,1,0),IF(H37&lt;D28,1,0)))+IF(OR(I37="",D29="",E29=""),0,IF(E29="Sube de",IF(I37&gt;D29,1,0),IF(I37&lt;D29,1,0))))</f>
        <v/>
      </c>
    </row>
    <row r="38" customFormat="false" ht="18.75" hidden="false" customHeight="true" outlineLevel="0" collapsed="false">
      <c r="B38" s="6" t="s">
        <v>53</v>
      </c>
      <c r="C38" s="15"/>
      <c r="D38" s="7"/>
      <c r="E38" s="15"/>
      <c r="F38" s="20"/>
      <c r="G38" s="7"/>
      <c r="H38" s="15"/>
      <c r="I38" s="15"/>
      <c r="J38" s="26" t="str">
        <f aca="false">IF(COUNT(C38:I38)=0,"",IF(OR(C38="",D23="",E23=""),0,IF(E23="Sube de",IF(C38&gt;D23,1,0),IF(C38&lt;D23,1,0)))+IF(OR(D38="",D24="",E24=""),0,IF(E24="Sube de",IF(D38&gt;D24,1,0),IF(D38&lt;D24,1,0)))+IF(OR(E38="",D25="",E25=""),0,IF(E25="Sube de",IF(E38&gt;D25,1,0),IF(E38&lt;D25,1,0)))+IF(OR(F38="",D26="",E26=""),0,IF(E26="Sube de",IF(F38&gt;D26,1,0),IF(F38&lt;D26,1,0)))+IF(OR(G38="",D27="",E27=""),0,IF(E27="Sube de",IF(G38&gt;D27,1,0),IF(G38&lt;D27,1,0)))+IF(OR(H38="",D28="",E28=""),0,IF(E28="Sube de",IF(H38&gt;D28,1,0),IF(H38&lt;D28,1,0)))+IF(OR(I38="",D29="",E29=""),0,IF(E29="Sube de",IF(I38&gt;D29,1,0),IF(I38&lt;D29,1,0))))</f>
        <v/>
      </c>
    </row>
    <row r="39" customFormat="false" ht="18.75" hidden="false" customHeight="true" outlineLevel="0" collapsed="false">
      <c r="B39" s="6" t="s">
        <v>54</v>
      </c>
      <c r="C39" s="15"/>
      <c r="D39" s="7"/>
      <c r="E39" s="15"/>
      <c r="F39" s="20"/>
      <c r="G39" s="7"/>
      <c r="H39" s="15"/>
      <c r="I39" s="15"/>
      <c r="J39" s="26" t="str">
        <f aca="false">IF(COUNT(C39:I39)=0,"",IF(OR(C39="",D23="",E23=""),0,IF(E23="Sube de",IF(C39&gt;D23,1,0),IF(C39&lt;D23,1,0)))+IF(OR(D39="",D24="",E24=""),0,IF(E24="Sube de",IF(D39&gt;D24,1,0),IF(D39&lt;D24,1,0)))+IF(OR(E39="",D25="",E25=""),0,IF(E25="Sube de",IF(E39&gt;D25,1,0),IF(E39&lt;D25,1,0)))+IF(OR(F39="",D26="",E26=""),0,IF(E26="Sube de",IF(F39&gt;D26,1,0),IF(F39&lt;D26,1,0)))+IF(OR(G39="",D27="",E27=""),0,IF(E27="Sube de",IF(G39&gt;D27,1,0),IF(G39&lt;D27,1,0)))+IF(OR(H39="",D28="",E28=""),0,IF(E28="Sube de",IF(H39&gt;D28,1,0),IF(H39&lt;D28,1,0)))+IF(OR(I39="",D29="",E29=""),0,IF(E29="Sube de",IF(I39&gt;D29,1,0),IF(I39&lt;D29,1,0))))</f>
        <v/>
      </c>
    </row>
    <row r="40" customFormat="false" ht="18.75" hidden="false" customHeight="true" outlineLevel="0" collapsed="false">
      <c r="B40" s="6" t="s">
        <v>55</v>
      </c>
      <c r="C40" s="15"/>
      <c r="D40" s="7"/>
      <c r="E40" s="15"/>
      <c r="F40" s="20"/>
      <c r="G40" s="7"/>
      <c r="H40" s="15"/>
      <c r="I40" s="15"/>
      <c r="J40" s="26" t="str">
        <f aca="false">IF(COUNT(C40:I40)=0,"",IF(OR(C40="",D23="",E23=""),0,IF(E23="Sube de",IF(C40&gt;D23,1,0),IF(C40&lt;D23,1,0)))+IF(OR(D40="",D24="",E24=""),0,IF(E24="Sube de",IF(D40&gt;D24,1,0),IF(D40&lt;D24,1,0)))+IF(OR(E40="",D25="",E25=""),0,IF(E25="Sube de",IF(E40&gt;D25,1,0),IF(E40&lt;D25,1,0)))+IF(OR(F40="",D26="",E26=""),0,IF(E26="Sube de",IF(F40&gt;D26,1,0),IF(F40&lt;D26,1,0)))+IF(OR(G40="",D27="",E27=""),0,IF(E27="Sube de",IF(G40&gt;D27,1,0),IF(G40&lt;D27,1,0)))+IF(OR(H40="",D28="",E28=""),0,IF(E28="Sube de",IF(H40&gt;D28,1,0),IF(H40&lt;D28,1,0)))+IF(OR(I40="",D29="",E29=""),0,IF(E29="Sube de",IF(I40&gt;D29,1,0),IF(I40&lt;D29,1,0))))</f>
        <v/>
      </c>
    </row>
    <row r="41" customFormat="false" ht="18.75" hidden="false" customHeight="true" outlineLevel="0" collapsed="false">
      <c r="B41" s="6" t="s">
        <v>56</v>
      </c>
      <c r="C41" s="15"/>
      <c r="D41" s="7"/>
      <c r="E41" s="15"/>
      <c r="F41" s="20"/>
      <c r="G41" s="7"/>
      <c r="H41" s="15"/>
      <c r="I41" s="15"/>
      <c r="J41" s="26" t="str">
        <f aca="false">IF(COUNT(C41:I41)=0,"",IF(OR(C41="",D23="",E23=""),0,IF(E23="Sube de",IF(C41&gt;D23,1,0),IF(C41&lt;D23,1,0)))+IF(OR(D41="",D24="",E24=""),0,IF(E24="Sube de",IF(D41&gt;D24,1,0),IF(D41&lt;D24,1,0)))+IF(OR(E41="",D25="",E25=""),0,IF(E25="Sube de",IF(E41&gt;D25,1,0),IF(E41&lt;D25,1,0)))+IF(OR(F41="",D26="",E26=""),0,IF(E26="Sube de",IF(F41&gt;D26,1,0),IF(F41&lt;D26,1,0)))+IF(OR(G41="",D27="",E27=""),0,IF(E27="Sube de",IF(G41&gt;D27,1,0),IF(G41&lt;D27,1,0)))+IF(OR(H41="",D28="",E28=""),0,IF(E28="Sube de",IF(H41&gt;D28,1,0),IF(H41&lt;D28,1,0)))+IF(OR(I41="",D29="",E29=""),0,IF(E29="Sube de",IF(I41&gt;D29,1,0),IF(I41&lt;D29,1,0))))</f>
        <v/>
      </c>
    </row>
    <row r="42" customFormat="false" ht="18.75" hidden="false" customHeight="true" outlineLevel="0" collapsed="false">
      <c r="B42" s="6" t="s">
        <v>57</v>
      </c>
      <c r="C42" s="15"/>
      <c r="D42" s="7"/>
      <c r="E42" s="15"/>
      <c r="F42" s="20"/>
      <c r="G42" s="7"/>
      <c r="H42" s="15"/>
      <c r="I42" s="15"/>
      <c r="J42" s="26" t="str">
        <f aca="false">IF(COUNT(C42:I42)=0,"",IF(OR(C42="",D23="",E23=""),0,IF(E23="Sube de",IF(C42&gt;D23,1,0),IF(C42&lt;D23,1,0)))+IF(OR(D42="",D24="",E24=""),0,IF(E24="Sube de",IF(D42&gt;D24,1,0),IF(D42&lt;D24,1,0)))+IF(OR(E42="",D25="",E25=""),0,IF(E25="Sube de",IF(E42&gt;D25,1,0),IF(E42&lt;D25,1,0)))+IF(OR(F42="",D26="",E26=""),0,IF(E26="Sube de",IF(F42&gt;D26,1,0),IF(F42&lt;D26,1,0)))+IF(OR(G42="",D27="",E27=""),0,IF(E27="Sube de",IF(G42&gt;D27,1,0),IF(G42&lt;D27,1,0)))+IF(OR(H42="",D28="",E28=""),0,IF(E28="Sube de",IF(H42&gt;D28,1,0),IF(H42&lt;D28,1,0)))+IF(OR(I42="",D29="",E29=""),0,IF(E29="Sube de",IF(I42&gt;D29,1,0),IF(I42&lt;D29,1,0))))</f>
        <v/>
      </c>
    </row>
    <row r="43" customFormat="false" ht="18.75" hidden="false" customHeight="true" outlineLevel="0" collapsed="false">
      <c r="B43" s="6" t="s">
        <v>58</v>
      </c>
      <c r="C43" s="15"/>
      <c r="D43" s="7"/>
      <c r="E43" s="15"/>
      <c r="F43" s="20"/>
      <c r="G43" s="7"/>
      <c r="H43" s="15"/>
      <c r="I43" s="15"/>
      <c r="J43" s="26" t="str">
        <f aca="false">IF(COUNT(C43:I43)=0,"",IF(OR(C43="",D23="",E23=""),0,IF(E23="Sube de",IF(C43&gt;D23,1,0),IF(C43&lt;D23,1,0)))+IF(OR(D43="",D24="",E24=""),0,IF(E24="Sube de",IF(D43&gt;D24,1,0),IF(D43&lt;D24,1,0)))+IF(OR(E43="",D25="",E25=""),0,IF(E25="Sube de",IF(E43&gt;D25,1,0),IF(E43&lt;D25,1,0)))+IF(OR(F43="",D26="",E26=""),0,IF(E26="Sube de",IF(F43&gt;D26,1,0),IF(F43&lt;D26,1,0)))+IF(OR(G43="",D27="",E27=""),0,IF(E27="Sube de",IF(G43&gt;D27,1,0),IF(G43&lt;D27,1,0)))+IF(OR(H43="",D28="",E28=""),0,IF(E28="Sube de",IF(H43&gt;D28,1,0),IF(H43&lt;D28,1,0)))+IF(OR(I43="",D29="",E29=""),0,IF(E29="Sube de",IF(I43&gt;D29,1,0),IF(I43&lt;D29,1,0))))</f>
        <v/>
      </c>
    </row>
    <row r="44" customFormat="false" ht="18.75" hidden="false" customHeight="true" outlineLevel="0" collapsed="false">
      <c r="B44" s="6" t="s">
        <v>59</v>
      </c>
      <c r="C44" s="15"/>
      <c r="D44" s="7"/>
      <c r="E44" s="15"/>
      <c r="F44" s="20"/>
      <c r="G44" s="7"/>
      <c r="H44" s="15"/>
      <c r="I44" s="15"/>
      <c r="J44" s="26" t="str">
        <f aca="false">IF(COUNT(C44:I44)=0,"",IF(OR(C44="",D23="",E23=""),0,IF(E23="Sube de",IF(C44&gt;D23,1,0),IF(C44&lt;D23,1,0)))+IF(OR(D44="",D24="",E24=""),0,IF(E24="Sube de",IF(D44&gt;D24,1,0),IF(D44&lt;D24,1,0)))+IF(OR(E44="",D25="",E25=""),0,IF(E25="Sube de",IF(E44&gt;D25,1,0),IF(E44&lt;D25,1,0)))+IF(OR(F44="",D26="",E26=""),0,IF(E26="Sube de",IF(F44&gt;D26,1,0),IF(F44&lt;D26,1,0)))+IF(OR(G44="",D27="",E27=""),0,IF(E27="Sube de",IF(G44&gt;D27,1,0),IF(G44&lt;D27,1,0)))+IF(OR(H44="",D28="",E28=""),0,IF(E28="Sube de",IF(H44&gt;D28,1,0),IF(H44&lt;D28,1,0)))+IF(OR(I44="",D29="",E29=""),0,IF(E29="Sube de",IF(I44&gt;D29,1,0),IF(I44&lt;D29,1,0))))</f>
        <v/>
      </c>
    </row>
    <row r="45" customFormat="false" ht="18.75" hidden="false" customHeight="true" outlineLevel="0" collapsed="false">
      <c r="B45" s="6" t="s">
        <v>60</v>
      </c>
      <c r="C45" s="15"/>
      <c r="D45" s="7"/>
      <c r="E45" s="15"/>
      <c r="F45" s="20"/>
      <c r="G45" s="7"/>
      <c r="H45" s="15"/>
      <c r="I45" s="15"/>
      <c r="J45" s="26" t="str">
        <f aca="false">IF(COUNT(C45:I45)=0,"",IF(OR(C45="",D23="",E23=""),0,IF(E23="Sube de",IF(C45&gt;D23,1,0),IF(C45&lt;D23,1,0)))+IF(OR(D45="",D24="",E24=""),0,IF(E24="Sube de",IF(D45&gt;D24,1,0),IF(D45&lt;D24,1,0)))+IF(OR(E45="",D25="",E25=""),0,IF(E25="Sube de",IF(E45&gt;D25,1,0),IF(E45&lt;D25,1,0)))+IF(OR(F45="",D26="",E26=""),0,IF(E26="Sube de",IF(F45&gt;D26,1,0),IF(F45&lt;D26,1,0)))+IF(OR(G45="",D27="",E27=""),0,IF(E27="Sube de",IF(G45&gt;D27,1,0),IF(G45&lt;D27,1,0)))+IF(OR(H45="",D28="",E28=""),0,IF(E28="Sube de",IF(H45&gt;D28,1,0),IF(H45&lt;D28,1,0)))+IF(OR(I45="",D29="",E29=""),0,IF(E29="Sube de",IF(I45&gt;D29,1,0),IF(I45&lt;D29,1,0))))</f>
        <v/>
      </c>
    </row>
    <row r="46" customFormat="false" ht="18.75" hidden="false" customHeight="true" outlineLevel="0" collapsed="false">
      <c r="B46" s="6" t="s">
        <v>61</v>
      </c>
      <c r="C46" s="15"/>
      <c r="D46" s="7"/>
      <c r="E46" s="15"/>
      <c r="F46" s="20"/>
      <c r="G46" s="7"/>
      <c r="H46" s="15"/>
      <c r="I46" s="15"/>
      <c r="J46" s="26" t="str">
        <f aca="false">IF(COUNT(C46:I46)=0,"",IF(OR(C46="",D23="",E23=""),0,IF(E23="Sube de",IF(C46&gt;D23,1,0),IF(C46&lt;D23,1,0)))+IF(OR(D46="",D24="",E24=""),0,IF(E24="Sube de",IF(D46&gt;D24,1,0),IF(D46&lt;D24,1,0)))+IF(OR(E46="",D25="",E25=""),0,IF(E25="Sube de",IF(E46&gt;D25,1,0),IF(E46&lt;D25,1,0)))+IF(OR(F46="",D26="",E26=""),0,IF(E26="Sube de",IF(F46&gt;D26,1,0),IF(F46&lt;D26,1,0)))+IF(OR(G46="",D27="",E27=""),0,IF(E27="Sube de",IF(G46&gt;D27,1,0),IF(G46&lt;D27,1,0)))+IF(OR(H46="",D28="",E28=""),0,IF(E28="Sube de",IF(H46&gt;D28,1,0),IF(H46&lt;D28,1,0)))+IF(OR(I46="",D29="",E29=""),0,IF(E29="Sube de",IF(I46&gt;D29,1,0),IF(I46&lt;D29,1,0))))</f>
        <v/>
      </c>
    </row>
    <row r="47" customFormat="false" ht="18.75" hidden="false" customHeight="true" outlineLevel="0" collapsed="false">
      <c r="B47" s="6" t="s">
        <v>62</v>
      </c>
      <c r="C47" s="15"/>
      <c r="D47" s="7"/>
      <c r="E47" s="15"/>
      <c r="F47" s="20"/>
      <c r="G47" s="7"/>
      <c r="H47" s="15"/>
      <c r="I47" s="15"/>
      <c r="J47" s="26" t="str">
        <f aca="false">IF(COUNT(C47:I47)=0,"",IF(OR(C47="",D23="",E23=""),0,IF(E23="Sube de",IF(C47&gt;D23,1,0),IF(C47&lt;D23,1,0)))+IF(OR(D47="",D24="",E24=""),0,IF(E24="Sube de",IF(D47&gt;D24,1,0),IF(D47&lt;D24,1,0)))+IF(OR(E47="",D25="",E25=""),0,IF(E25="Sube de",IF(E47&gt;D25,1,0),IF(E47&lt;D25,1,0)))+IF(OR(F47="",D26="",E26=""),0,IF(E26="Sube de",IF(F47&gt;D26,1,0),IF(F47&lt;D26,1,0)))+IF(OR(G47="",D27="",E27=""),0,IF(E27="Sube de",IF(G47&gt;D27,1,0),IF(G47&lt;D27,1,0)))+IF(OR(H47="",D28="",E28=""),0,IF(E28="Sube de",IF(H47&gt;D28,1,0),IF(H47&lt;D28,1,0)))+IF(OR(I47="",D29="",E29=""),0,IF(E29="Sube de",IF(I47&gt;D29,1,0),IF(I47&lt;D29,1,0))))</f>
        <v/>
      </c>
    </row>
    <row r="48" customFormat="false" ht="19.5" hidden="false" customHeight="true" outlineLevel="0" collapsed="false">
      <c r="B48" s="23" t="s">
        <v>63</v>
      </c>
      <c r="J48" s="24" t="str">
        <f aca="false">IF(COUNT(J36:J47)=0,"",COUNT(J36:J47))</f>
        <v/>
      </c>
    </row>
    <row r="49" customFormat="false" ht="19.5" hidden="false" customHeight="true" outlineLevel="0" collapsed="false">
      <c r="B49" s="23" t="s">
        <v>64</v>
      </c>
      <c r="J49" s="24" t="str">
        <f aca="false">IF(COUNT(J36:J47)=0,"",MAX(J36:J47))</f>
        <v/>
      </c>
    </row>
    <row r="51" customFormat="false" ht="15" hidden="false" customHeight="true" outlineLevel="0" collapsed="false">
      <c r="B51" s="27" t="s">
        <v>65</v>
      </c>
      <c r="C51" s="27"/>
      <c r="D51" s="27" t="s">
        <v>66</v>
      </c>
      <c r="E51" s="27"/>
      <c r="F51" s="27" t="s">
        <v>67</v>
      </c>
      <c r="G51" s="27"/>
      <c r="H51" s="27" t="s">
        <v>68</v>
      </c>
      <c r="I51" s="27"/>
    </row>
    <row r="52" customFormat="false" ht="30" hidden="false" customHeight="true" outlineLevel="0" collapsed="false">
      <c r="B52" s="28" t="n">
        <f aca="false">IF(F30="","",F30)</f>
        <v>0</v>
      </c>
      <c r="C52" s="28"/>
      <c r="D52" s="29" t="n">
        <f aca="false">IF(F31="","",F31)</f>
        <v>0</v>
      </c>
      <c r="E52" s="29"/>
      <c r="F52" s="30" t="str">
        <f aca="false">IF(C18="","",C18)</f>
        <v/>
      </c>
      <c r="G52" s="30"/>
      <c r="H52" s="30" t="str">
        <f aca="false">IF(C19="","",C19)</f>
        <v/>
      </c>
      <c r="I52" s="30"/>
    </row>
  </sheetData>
  <sheetProtection sheet="true"/>
  <mergeCells count="9">
    <mergeCell ref="B4:J4"/>
    <mergeCell ref="B51:C51"/>
    <mergeCell ref="D51:E51"/>
    <mergeCell ref="F51:G51"/>
    <mergeCell ref="H51:I51"/>
    <mergeCell ref="B52:C52"/>
    <mergeCell ref="D52:E52"/>
    <mergeCell ref="F52:G52"/>
    <mergeCell ref="H52:I52"/>
  </mergeCells>
  <conditionalFormatting sqref="G23">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24">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25">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26">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27">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28">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29">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J36">
    <cfRule type="cellIs" priority="16" operator="lessThan" aboveAverage="0" equalAverage="0" bottom="0" percent="0" rank="0" text="" dxfId="1">
      <formula>1</formula>
    </cfRule>
  </conditionalFormatting>
  <conditionalFormatting sqref="J37">
    <cfRule type="cellIs" priority="17" operator="lessThan" aboveAverage="0" equalAverage="0" bottom="0" percent="0" rank="0" text="" dxfId="1">
      <formula>1</formula>
    </cfRule>
  </conditionalFormatting>
  <conditionalFormatting sqref="J38">
    <cfRule type="cellIs" priority="18" operator="lessThan" aboveAverage="0" equalAverage="0" bottom="0" percent="0" rank="0" text="" dxfId="1">
      <formula>1</formula>
    </cfRule>
  </conditionalFormatting>
  <conditionalFormatting sqref="J39">
    <cfRule type="cellIs" priority="19" operator="lessThan" aboveAverage="0" equalAverage="0" bottom="0" percent="0" rank="0" text="" dxfId="1">
      <formula>1</formula>
    </cfRule>
  </conditionalFormatting>
  <conditionalFormatting sqref="J40">
    <cfRule type="cellIs" priority="20" operator="lessThan" aboveAverage="0" equalAverage="0" bottom="0" percent="0" rank="0" text="" dxfId="1">
      <formula>1</formula>
    </cfRule>
  </conditionalFormatting>
  <conditionalFormatting sqref="J41">
    <cfRule type="cellIs" priority="21" operator="lessThan" aboveAverage="0" equalAverage="0" bottom="0" percent="0" rank="0" text="" dxfId="1">
      <formula>1</formula>
    </cfRule>
  </conditionalFormatting>
  <conditionalFormatting sqref="J42">
    <cfRule type="cellIs" priority="22" operator="lessThan" aboveAverage="0" equalAverage="0" bottom="0" percent="0" rank="0" text="" dxfId="1">
      <formula>1</formula>
    </cfRule>
  </conditionalFormatting>
  <conditionalFormatting sqref="J43">
    <cfRule type="cellIs" priority="23" operator="lessThan" aboveAverage="0" equalAverage="0" bottom="0" percent="0" rank="0" text="" dxfId="1">
      <formula>1</formula>
    </cfRule>
  </conditionalFormatting>
  <conditionalFormatting sqref="J44">
    <cfRule type="cellIs" priority="24" operator="lessThan" aboveAverage="0" equalAverage="0" bottom="0" percent="0" rank="0" text="" dxfId="1">
      <formula>1</formula>
    </cfRule>
  </conditionalFormatting>
  <conditionalFormatting sqref="J45">
    <cfRule type="cellIs" priority="25" operator="lessThan" aboveAverage="0" equalAverage="0" bottom="0" percent="0" rank="0" text="" dxfId="1">
      <formula>1</formula>
    </cfRule>
  </conditionalFormatting>
  <conditionalFormatting sqref="J46">
    <cfRule type="cellIs" priority="26" operator="lessThan" aboveAverage="0" equalAverage="0" bottom="0" percent="0" rank="0" text="" dxfId="1">
      <formula>1</formula>
    </cfRule>
  </conditionalFormatting>
  <conditionalFormatting sqref="J47">
    <cfRule type="cellIs" priority="27" operator="lessThan" aboveAverage="0" equalAverage="0" bottom="0" percent="0" rank="0" text="" dxfId="1">
      <formula>1</formula>
    </cfRule>
  </conditionalFormatting>
  <dataValidations count="7">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3"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4"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5"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6"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7"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8"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9" type="list">
      <formula1>"Baja de,Sube de"</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2"/>
    <col collapsed="false" customWidth="true" hidden="false" outlineLevel="0" max="10" min="4" style="0" width="10.51"/>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1" t="s">
        <v>69</v>
      </c>
      <c r="C4" s="31"/>
      <c r="D4" s="31"/>
      <c r="E4" s="31"/>
      <c r="F4" s="31"/>
      <c r="G4" s="31"/>
      <c r="H4" s="31"/>
      <c r="I4" s="31"/>
      <c r="J4" s="31"/>
    </row>
    <row r="5" customFormat="false" ht="9.75" hidden="false" customHeight="true" outlineLevel="0" collapsed="false"/>
    <row r="7" customFormat="false" ht="30" hidden="false" customHeight="true" outlineLevel="0" collapsed="false">
      <c r="B7" s="4" t="s">
        <v>3</v>
      </c>
      <c r="C7" s="5" t="s">
        <v>4</v>
      </c>
      <c r="D7" s="4" t="s">
        <v>5</v>
      </c>
    </row>
    <row r="8" customFormat="false" ht="33.75" hidden="false" customHeight="true" outlineLevel="0" collapsed="false">
      <c r="B8" s="6" t="s">
        <v>6</v>
      </c>
      <c r="C8" s="7" t="n">
        <v>1680000</v>
      </c>
      <c r="D8" s="8" t="s">
        <v>7</v>
      </c>
    </row>
    <row r="9" customFormat="false" ht="33.75" hidden="false" customHeight="true" outlineLevel="0" collapsed="false">
      <c r="B9" s="6" t="s">
        <v>8</v>
      </c>
      <c r="C9" s="7" t="n">
        <v>756000</v>
      </c>
      <c r="D9" s="8" t="s">
        <v>7</v>
      </c>
    </row>
    <row r="10" customFormat="false" ht="33.75" hidden="false" customHeight="true" outlineLevel="0" collapsed="false">
      <c r="B10" s="6" t="s">
        <v>9</v>
      </c>
      <c r="C10" s="7" t="n">
        <v>226000</v>
      </c>
      <c r="D10" s="8" t="s">
        <v>7</v>
      </c>
    </row>
    <row r="11" customFormat="false" ht="33.75" hidden="false" customHeight="true" outlineLevel="0" collapsed="false">
      <c r="B11" s="6" t="s">
        <v>10</v>
      </c>
      <c r="C11" s="7" t="n">
        <v>130500</v>
      </c>
      <c r="D11" s="8" t="s">
        <v>7</v>
      </c>
    </row>
    <row r="12" customFormat="false" ht="48.75" hidden="false" customHeight="true" outlineLevel="0" collapsed="false">
      <c r="B12" s="6" t="s">
        <v>11</v>
      </c>
      <c r="C12" s="7" t="n">
        <v>232000</v>
      </c>
      <c r="D12" s="8" t="s">
        <v>12</v>
      </c>
    </row>
    <row r="13" customFormat="false" ht="33.75" hidden="false" customHeight="true" outlineLevel="0" collapsed="false">
      <c r="B13" s="6" t="s">
        <v>13</v>
      </c>
      <c r="C13" s="7" t="n">
        <v>58000</v>
      </c>
      <c r="D13" s="8" t="s">
        <v>14</v>
      </c>
    </row>
    <row r="14" customFormat="false" ht="48.75" hidden="false" customHeight="true" outlineLevel="0" collapsed="false">
      <c r="B14" s="8" t="s">
        <v>15</v>
      </c>
      <c r="C14" s="7" t="n">
        <v>43500</v>
      </c>
      <c r="D14" s="8" t="s">
        <v>16</v>
      </c>
    </row>
    <row r="15" customFormat="false" ht="48.75" hidden="false" customHeight="true" outlineLevel="0" collapsed="false">
      <c r="B15" s="6" t="s">
        <v>17</v>
      </c>
      <c r="C15" s="7" t="n">
        <v>-43000</v>
      </c>
      <c r="D15" s="8" t="s">
        <v>18</v>
      </c>
    </row>
    <row r="16" customFormat="false" ht="48.75" hidden="false" customHeight="true" outlineLevel="0" collapsed="false">
      <c r="B16" s="6" t="s">
        <v>19</v>
      </c>
      <c r="C16" s="7" t="n">
        <v>-38000</v>
      </c>
      <c r="D16" s="8" t="s">
        <v>20</v>
      </c>
    </row>
    <row r="17" customFormat="false" ht="34.5" hidden="false" customHeight="true" outlineLevel="0" collapsed="false">
      <c r="B17" s="9" t="s">
        <v>21</v>
      </c>
      <c r="C17" s="10" t="n">
        <f aca="false">IF(OR(C9="",C10=""),"",C9-C10)</f>
        <v>530000</v>
      </c>
    </row>
    <row r="18" customFormat="false" ht="34.5" hidden="false" customHeight="true" outlineLevel="0" collapsed="false">
      <c r="B18" s="11" t="s">
        <v>22</v>
      </c>
      <c r="C18" s="12" t="n">
        <f aca="false">IF(C17="","",C17/12)</f>
        <v>44166.6666666667</v>
      </c>
    </row>
    <row r="19" customFormat="false" ht="34.5" hidden="false" customHeight="true" outlineLevel="0" collapsed="false">
      <c r="B19" s="9" t="s">
        <v>23</v>
      </c>
      <c r="C19" s="10" t="n">
        <f aca="false">IF(C8="","",C8/100)</f>
        <v>16800</v>
      </c>
    </row>
    <row r="21" customFormat="false" ht="24" hidden="false" customHeight="true" outlineLevel="0" collapsed="false">
      <c r="B21" s="13" t="s">
        <v>24</v>
      </c>
    </row>
    <row r="22" customFormat="false" ht="39.75" hidden="false" customHeight="true" outlineLevel="0" collapsed="false">
      <c r="B22" s="4" t="s">
        <v>25</v>
      </c>
      <c r="C22" s="5" t="s">
        <v>26</v>
      </c>
      <c r="D22" s="5" t="s">
        <v>27</v>
      </c>
      <c r="E22" s="5" t="s">
        <v>28</v>
      </c>
      <c r="F22" s="5" t="s">
        <v>29</v>
      </c>
      <c r="G22" s="5" t="s">
        <v>30</v>
      </c>
    </row>
    <row r="23" customFormat="false" ht="34.5" hidden="false" customHeight="true" outlineLevel="0" collapsed="false">
      <c r="B23" s="8" t="s">
        <v>31</v>
      </c>
      <c r="C23" s="14" t="n">
        <f aca="false">IF(OR(C11="",C8="",C8=0),"",C11/C8*100)</f>
        <v>7.76785714285714</v>
      </c>
      <c r="D23" s="15" t="n">
        <v>5</v>
      </c>
      <c r="E23" s="16" t="s">
        <v>70</v>
      </c>
      <c r="F23" s="17" t="str">
        <f aca="false">IF(OR(C23="",D23="",E23=""),"",IF(E23="Sube de",IF(C23&gt;D23,"ALARMA",IF(C23&gt;D23-0.1*ABS(D23),"VIGILAR","BIEN")),IF(C23&lt;D23,"ALARMA",IF(C23&lt;D23+0.1*ABS(D23),"VIGILAR","BIEN"))))</f>
        <v>BIEN</v>
      </c>
      <c r="G23" s="18" t="n">
        <f aca="false">IF(OR(C23="",D23="",D23=0,E23=""),"",IF(E23="Sube de",(D23-C23)/ABS(D23),(C23-D23)/ABS(D23)))</f>
        <v>0.553571428571429</v>
      </c>
    </row>
    <row r="24" customFormat="false" ht="18.75" hidden="false" customHeight="true" outlineLevel="0" collapsed="false">
      <c r="B24" s="6" t="s">
        <v>32</v>
      </c>
      <c r="C24" s="10" t="n">
        <f aca="false">IF(C15="","",C15)</f>
        <v>-43000</v>
      </c>
      <c r="D24" s="7" t="n">
        <v>44167</v>
      </c>
      <c r="E24" s="16" t="s">
        <v>70</v>
      </c>
      <c r="F24" s="17" t="str">
        <f aca="false">IF(OR(C24="",D24="",E24=""),"",IF(E24="Sube de",IF(C24&gt;D24,"ALARMA",IF(C24&gt;D24-0.1*ABS(D24),"VIGILAR","BIEN")),IF(C24&lt;D24,"ALARMA",IF(C24&lt;D24+0.1*ABS(D24),"VIGILAR","BIEN"))))</f>
        <v>ALARMA</v>
      </c>
      <c r="G24" s="18" t="n">
        <f aca="false">IF(OR(C24="",D24="",D24=0,E24=""),"",IF(E24="Sube de",(D24-C24)/ABS(D24),(C24-D24)/ABS(D24)))</f>
        <v>-1.97357755790522</v>
      </c>
    </row>
    <row r="25" customFormat="false" ht="34.5" hidden="false" customHeight="true" outlineLevel="0" collapsed="false">
      <c r="B25" s="8" t="s">
        <v>33</v>
      </c>
      <c r="C25" s="14" t="n">
        <f aca="false">IF(OR(C9="",C8="",C8=0),"",C9/C8*100)</f>
        <v>45</v>
      </c>
      <c r="D25" s="15" t="n">
        <v>44</v>
      </c>
      <c r="E25" s="16" t="s">
        <v>70</v>
      </c>
      <c r="F25" s="17" t="str">
        <f aca="false">IF(OR(C25="",D25="",E25=""),"",IF(E25="Sube de",IF(C25&gt;D25,"ALARMA",IF(C25&gt;D25-0.1*ABS(D25),"VIGILAR","BIEN")),IF(C25&lt;D25,"ALARMA",IF(C25&lt;D25+0.1*ABS(D25),"VIGILAR","BIEN"))))</f>
        <v>VIGILAR</v>
      </c>
      <c r="G25" s="18" t="n">
        <f aca="false">IF(OR(C25="",D25="",D25=0,E25=""),"",IF(E25="Sube de",(D25-C25)/ABS(D25),(C25-D25)/ABS(D25)))</f>
        <v>0.0227272727272727</v>
      </c>
    </row>
    <row r="26" customFormat="false" ht="18.75" hidden="false" customHeight="true" outlineLevel="0" collapsed="false">
      <c r="B26" s="6" t="s">
        <v>34</v>
      </c>
      <c r="C26" s="19" t="n">
        <f aca="false">IF(OR(C12="",C13="",C10="",C10&lt;=0),"",(C12-C13)/C10)</f>
        <v>0.769911504424779</v>
      </c>
      <c r="D26" s="20" t="n">
        <v>2.5</v>
      </c>
      <c r="E26" s="16" t="s">
        <v>71</v>
      </c>
      <c r="F26" s="17" t="str">
        <f aca="false">IF(OR(C26="",D26="",E26=""),"",IF(E26="Sube de",IF(C26&gt;D26,"ALARMA",IF(C26&gt;D26-0.1*ABS(D26),"VIGILAR","BIEN")),IF(C26&lt;D26,"ALARMA",IF(C26&lt;D26+0.1*ABS(D26),"VIGILAR","BIEN"))))</f>
        <v>BIEN</v>
      </c>
      <c r="G26" s="18" t="n">
        <f aca="false">IF(OR(C26="",D26="",D26=0,E26=""),"",IF(E26="Sube de",(D26-C26)/ABS(D26),(C26-D26)/ABS(D26)))</f>
        <v>0.692035398230088</v>
      </c>
    </row>
    <row r="27" customFormat="false" ht="18.75" hidden="false" customHeight="true" outlineLevel="0" collapsed="false">
      <c r="B27" s="6" t="s">
        <v>35</v>
      </c>
      <c r="C27" s="10" t="n">
        <f aca="false">IF(C13="","",C13-N(C14))</f>
        <v>14500</v>
      </c>
      <c r="D27" s="7" t="n">
        <v>44167</v>
      </c>
      <c r="E27" s="16" t="s">
        <v>70</v>
      </c>
      <c r="F27" s="17" t="str">
        <f aca="false">IF(OR(C27="",D27="",E27=""),"",IF(E27="Sube de",IF(C27&gt;D27,"ALARMA",IF(C27&gt;D27-0.1*ABS(D27),"VIGILAR","BIEN")),IF(C27&lt;D27,"ALARMA",IF(C27&lt;D27+0.1*ABS(D27),"VIGILAR","BIEN"))))</f>
        <v>ALARMA</v>
      </c>
      <c r="G27" s="18" t="n">
        <f aca="false">IF(OR(C27="",D27="",D27=0,E27=""),"",IF(E27="Sube de",(D27-C27)/ABS(D27),(C27-D27)/ABS(D27)))</f>
        <v>-0.671700590938936</v>
      </c>
    </row>
    <row r="28" customFormat="false" ht="34.5" hidden="false" customHeight="true" outlineLevel="0" collapsed="false">
      <c r="B28" s="8" t="s">
        <v>36</v>
      </c>
      <c r="C28" s="14" t="n">
        <f aca="false">IF(OR(C16="",C11="",C11=0),"",C16/C11*100)</f>
        <v>-29.1187739463602</v>
      </c>
      <c r="D28" s="15" t="n">
        <v>60</v>
      </c>
      <c r="E28" s="16" t="s">
        <v>70</v>
      </c>
      <c r="F28" s="17" t="str">
        <f aca="false">IF(OR(C28="",D28="",E28=""),"",IF(E28="Sube de",IF(C28&gt;D28,"ALARMA",IF(C28&gt;D28-0.1*ABS(D28),"VIGILAR","BIEN")),IF(C28&lt;D28,"ALARMA",IF(C28&lt;D28+0.1*ABS(D28),"VIGILAR","BIEN"))))</f>
        <v>ALARMA</v>
      </c>
      <c r="G28" s="18" t="n">
        <f aca="false">IF(OR(C28="",D28="",D28=0,E28=""),"",IF(E28="Sube de",(D28-C28)/ABS(D28),(C28-D28)/ABS(D28)))</f>
        <v>-1.485312899106</v>
      </c>
    </row>
    <row r="29" customFormat="false" ht="34.5" hidden="false" customHeight="true" outlineLevel="0" collapsed="false">
      <c r="B29" s="8" t="s">
        <v>37</v>
      </c>
      <c r="C29" s="14" t="n">
        <f aca="false">IF(OR(C10="",C8="",C8=0),"",C10/C8*100)</f>
        <v>13.452380952381</v>
      </c>
      <c r="D29" s="15" t="n">
        <v>10</v>
      </c>
      <c r="E29" s="16" t="s">
        <v>70</v>
      </c>
      <c r="F29" s="17" t="str">
        <f aca="false">IF(OR(C29="",D29="",E29=""),"",IF(E29="Sube de",IF(C29&gt;D29,"ALARMA",IF(C29&gt;D29-0.1*ABS(D29),"VIGILAR","BIEN")),IF(C29&lt;D29,"ALARMA",IF(C29&lt;D29+0.1*ABS(D29),"VIGILAR","BIEN"))))</f>
        <v>BIEN</v>
      </c>
      <c r="G29" s="18" t="n">
        <f aca="false">IF(OR(C29="",D29="",D29=0,E29=""),"",IF(E29="Sube de",(D29-C29)/ABS(D29),(C29-D29)/ABS(D29)))</f>
        <v>0.345238095238095</v>
      </c>
    </row>
    <row r="30" customFormat="false" ht="19.5" hidden="false" customHeight="true" outlineLevel="0" collapsed="false">
      <c r="B30" s="21" t="s">
        <v>38</v>
      </c>
      <c r="F30" s="22" t="n">
        <f aca="false">IF(COUNTA(F23:F29)=0,"",COUNTIF(F23:F29,"ALARMA"))</f>
        <v>3</v>
      </c>
    </row>
    <row r="31" customFormat="false" ht="19.5" hidden="false" customHeight="true" outlineLevel="0" collapsed="false">
      <c r="B31" s="23" t="s">
        <v>39</v>
      </c>
      <c r="F31" s="24" t="n">
        <f aca="false">IF(COUNTA(F23:F29)=0,"",COUNTIF(F23:F29,"VIGILAR"))</f>
        <v>1</v>
      </c>
    </row>
    <row r="32" customFormat="false" ht="19.5" hidden="false" customHeight="true" outlineLevel="0" collapsed="false">
      <c r="B32" s="23" t="s">
        <v>40</v>
      </c>
      <c r="F32" s="25" t="str">
        <f aca="false">IF(COUNT(G23:G29)=0,"",INDEX(B23:B29,MATCH(MIN(G23:G29),G23:G29,0)))</f>
        <v>2 Caja · mínimo a 13 semanas</v>
      </c>
    </row>
    <row r="34" customFormat="false" ht="24" hidden="false" customHeight="true" outlineLevel="0" collapsed="false">
      <c r="B34" s="13" t="s">
        <v>41</v>
      </c>
    </row>
    <row r="35" customFormat="false" ht="36" hidden="false" customHeight="true" outlineLevel="0" collapsed="false">
      <c r="B35" s="4" t="s">
        <v>42</v>
      </c>
      <c r="C35" s="5" t="s">
        <v>43</v>
      </c>
      <c r="D35" s="5" t="s">
        <v>44</v>
      </c>
      <c r="E35" s="5" t="s">
        <v>45</v>
      </c>
      <c r="F35" s="5" t="s">
        <v>46</v>
      </c>
      <c r="G35" s="5" t="s">
        <v>47</v>
      </c>
      <c r="H35" s="5" t="s">
        <v>48</v>
      </c>
      <c r="I35" s="5" t="s">
        <v>49</v>
      </c>
      <c r="J35" s="5" t="s">
        <v>50</v>
      </c>
    </row>
    <row r="36" customFormat="false" ht="18.75" hidden="false" customHeight="true" outlineLevel="0" collapsed="false">
      <c r="B36" s="6" t="s">
        <v>51</v>
      </c>
      <c r="C36" s="15"/>
      <c r="D36" s="7"/>
      <c r="E36" s="15"/>
      <c r="F36" s="20"/>
      <c r="G36" s="7"/>
      <c r="H36" s="15"/>
      <c r="I36" s="15"/>
      <c r="J36" s="26" t="str">
        <f aca="false">IF(COUNT(C36:I36)=0,"",IF(OR(C36="",D23="",E23=""),0,IF(E23="Sube de",IF(C36&gt;D23,1,0),IF(C36&lt;D23,1,0)))+IF(OR(D36="",D24="",E24=""),0,IF(E24="Sube de",IF(D36&gt;D24,1,0),IF(D36&lt;D24,1,0)))+IF(OR(E36="",D25="",E25=""),0,IF(E25="Sube de",IF(E36&gt;D25,1,0),IF(E36&lt;D25,1,0)))+IF(OR(F36="",D26="",E26=""),0,IF(E26="Sube de",IF(F36&gt;D26,1,0),IF(F36&lt;D26,1,0)))+IF(OR(G36="",D27="",E27=""),0,IF(E27="Sube de",IF(G36&gt;D27,1,0),IF(G36&lt;D27,1,0)))+IF(OR(H36="",D28="",E28=""),0,IF(E28="Sube de",IF(H36&gt;D28,1,0),IF(H36&lt;D28,1,0)))+IF(OR(I36="",D29="",E29=""),0,IF(E29="Sube de",IF(I36&gt;D29,1,0),IF(I36&lt;D29,1,0))))</f>
        <v/>
      </c>
    </row>
    <row r="37" customFormat="false" ht="18.75" hidden="false" customHeight="true" outlineLevel="0" collapsed="false">
      <c r="B37" s="6" t="s">
        <v>52</v>
      </c>
      <c r="C37" s="15"/>
      <c r="D37" s="7"/>
      <c r="E37" s="15"/>
      <c r="F37" s="20"/>
      <c r="G37" s="7"/>
      <c r="H37" s="15"/>
      <c r="I37" s="15"/>
      <c r="J37" s="26" t="str">
        <f aca="false">IF(COUNT(C37:I37)=0,"",IF(OR(C37="",D23="",E23=""),0,IF(E23="Sube de",IF(C37&gt;D23,1,0),IF(C37&lt;D23,1,0)))+IF(OR(D37="",D24="",E24=""),0,IF(E24="Sube de",IF(D37&gt;D24,1,0),IF(D37&lt;D24,1,0)))+IF(OR(E37="",D25="",E25=""),0,IF(E25="Sube de",IF(E37&gt;D25,1,0),IF(E37&lt;D25,1,0)))+IF(OR(F37="",D26="",E26=""),0,IF(E26="Sube de",IF(F37&gt;D26,1,0),IF(F37&lt;D26,1,0)))+IF(OR(G37="",D27="",E27=""),0,IF(E27="Sube de",IF(G37&gt;D27,1,0),IF(G37&lt;D27,1,0)))+IF(OR(H37="",D28="",E28=""),0,IF(E28="Sube de",IF(H37&gt;D28,1,0),IF(H37&lt;D28,1,0)))+IF(OR(I37="",D29="",E29=""),0,IF(E29="Sube de",IF(I37&gt;D29,1,0),IF(I37&lt;D29,1,0))))</f>
        <v/>
      </c>
    </row>
    <row r="38" customFormat="false" ht="18.75" hidden="false" customHeight="true" outlineLevel="0" collapsed="false">
      <c r="B38" s="6" t="s">
        <v>53</v>
      </c>
      <c r="C38" s="15"/>
      <c r="D38" s="7"/>
      <c r="E38" s="15"/>
      <c r="F38" s="20"/>
      <c r="G38" s="7"/>
      <c r="H38" s="15"/>
      <c r="I38" s="15"/>
      <c r="J38" s="26" t="str">
        <f aca="false">IF(COUNT(C38:I38)=0,"",IF(OR(C38="",D23="",E23=""),0,IF(E23="Sube de",IF(C38&gt;D23,1,0),IF(C38&lt;D23,1,0)))+IF(OR(D38="",D24="",E24=""),0,IF(E24="Sube de",IF(D38&gt;D24,1,0),IF(D38&lt;D24,1,0)))+IF(OR(E38="",D25="",E25=""),0,IF(E25="Sube de",IF(E38&gt;D25,1,0),IF(E38&lt;D25,1,0)))+IF(OR(F38="",D26="",E26=""),0,IF(E26="Sube de",IF(F38&gt;D26,1,0),IF(F38&lt;D26,1,0)))+IF(OR(G38="",D27="",E27=""),0,IF(E27="Sube de",IF(G38&gt;D27,1,0),IF(G38&lt;D27,1,0)))+IF(OR(H38="",D28="",E28=""),0,IF(E28="Sube de",IF(H38&gt;D28,1,0),IF(H38&lt;D28,1,0)))+IF(OR(I38="",D29="",E29=""),0,IF(E29="Sube de",IF(I38&gt;D29,1,0),IF(I38&lt;D29,1,0))))</f>
        <v/>
      </c>
    </row>
    <row r="39" customFormat="false" ht="18.75" hidden="false" customHeight="true" outlineLevel="0" collapsed="false">
      <c r="B39" s="6" t="s">
        <v>54</v>
      </c>
      <c r="C39" s="15"/>
      <c r="D39" s="7"/>
      <c r="E39" s="15"/>
      <c r="F39" s="20"/>
      <c r="G39" s="7"/>
      <c r="H39" s="15"/>
      <c r="I39" s="15"/>
      <c r="J39" s="26" t="str">
        <f aca="false">IF(COUNT(C39:I39)=0,"",IF(OR(C39="",D23="",E23=""),0,IF(E23="Sube de",IF(C39&gt;D23,1,0),IF(C39&lt;D23,1,0)))+IF(OR(D39="",D24="",E24=""),0,IF(E24="Sube de",IF(D39&gt;D24,1,0),IF(D39&lt;D24,1,0)))+IF(OR(E39="",D25="",E25=""),0,IF(E25="Sube de",IF(E39&gt;D25,1,0),IF(E39&lt;D25,1,0)))+IF(OR(F39="",D26="",E26=""),0,IF(E26="Sube de",IF(F39&gt;D26,1,0),IF(F39&lt;D26,1,0)))+IF(OR(G39="",D27="",E27=""),0,IF(E27="Sube de",IF(G39&gt;D27,1,0),IF(G39&lt;D27,1,0)))+IF(OR(H39="",D28="",E28=""),0,IF(E28="Sube de",IF(H39&gt;D28,1,0),IF(H39&lt;D28,1,0)))+IF(OR(I39="",D29="",E29=""),0,IF(E29="Sube de",IF(I39&gt;D29,1,0),IF(I39&lt;D29,1,0))))</f>
        <v/>
      </c>
    </row>
    <row r="40" customFormat="false" ht="18.75" hidden="false" customHeight="true" outlineLevel="0" collapsed="false">
      <c r="B40" s="6" t="s">
        <v>55</v>
      </c>
      <c r="C40" s="15"/>
      <c r="D40" s="7"/>
      <c r="E40" s="15"/>
      <c r="F40" s="20"/>
      <c r="G40" s="7"/>
      <c r="H40" s="15"/>
      <c r="I40" s="15"/>
      <c r="J40" s="26" t="str">
        <f aca="false">IF(COUNT(C40:I40)=0,"",IF(OR(C40="",D23="",E23=""),0,IF(E23="Sube de",IF(C40&gt;D23,1,0),IF(C40&lt;D23,1,0)))+IF(OR(D40="",D24="",E24=""),0,IF(E24="Sube de",IF(D40&gt;D24,1,0),IF(D40&lt;D24,1,0)))+IF(OR(E40="",D25="",E25=""),0,IF(E25="Sube de",IF(E40&gt;D25,1,0),IF(E40&lt;D25,1,0)))+IF(OR(F40="",D26="",E26=""),0,IF(E26="Sube de",IF(F40&gt;D26,1,0),IF(F40&lt;D26,1,0)))+IF(OR(G40="",D27="",E27=""),0,IF(E27="Sube de",IF(G40&gt;D27,1,0),IF(G40&lt;D27,1,0)))+IF(OR(H40="",D28="",E28=""),0,IF(E28="Sube de",IF(H40&gt;D28,1,0),IF(H40&lt;D28,1,0)))+IF(OR(I40="",D29="",E29=""),0,IF(E29="Sube de",IF(I40&gt;D29,1,0),IF(I40&lt;D29,1,0))))</f>
        <v/>
      </c>
    </row>
    <row r="41" customFormat="false" ht="18.75" hidden="false" customHeight="true" outlineLevel="0" collapsed="false">
      <c r="B41" s="6" t="s">
        <v>56</v>
      </c>
      <c r="C41" s="15"/>
      <c r="D41" s="7"/>
      <c r="E41" s="15"/>
      <c r="F41" s="20"/>
      <c r="G41" s="7"/>
      <c r="H41" s="15"/>
      <c r="I41" s="15"/>
      <c r="J41" s="26" t="str">
        <f aca="false">IF(COUNT(C41:I41)=0,"",IF(OR(C41="",D23="",E23=""),0,IF(E23="Sube de",IF(C41&gt;D23,1,0),IF(C41&lt;D23,1,0)))+IF(OR(D41="",D24="",E24=""),0,IF(E24="Sube de",IF(D41&gt;D24,1,0),IF(D41&lt;D24,1,0)))+IF(OR(E41="",D25="",E25=""),0,IF(E25="Sube de",IF(E41&gt;D25,1,0),IF(E41&lt;D25,1,0)))+IF(OR(F41="",D26="",E26=""),0,IF(E26="Sube de",IF(F41&gt;D26,1,0),IF(F41&lt;D26,1,0)))+IF(OR(G41="",D27="",E27=""),0,IF(E27="Sube de",IF(G41&gt;D27,1,0),IF(G41&lt;D27,1,0)))+IF(OR(H41="",D28="",E28=""),0,IF(E28="Sube de",IF(H41&gt;D28,1,0),IF(H41&lt;D28,1,0)))+IF(OR(I41="",D29="",E29=""),0,IF(E29="Sube de",IF(I41&gt;D29,1,0),IF(I41&lt;D29,1,0))))</f>
        <v/>
      </c>
    </row>
    <row r="42" customFormat="false" ht="18.75" hidden="false" customHeight="true" outlineLevel="0" collapsed="false">
      <c r="B42" s="6" t="s">
        <v>57</v>
      </c>
      <c r="C42" s="15"/>
      <c r="D42" s="7"/>
      <c r="E42" s="15"/>
      <c r="F42" s="20"/>
      <c r="G42" s="7"/>
      <c r="H42" s="15"/>
      <c r="I42" s="15"/>
      <c r="J42" s="26" t="str">
        <f aca="false">IF(COUNT(C42:I42)=0,"",IF(OR(C42="",D23="",E23=""),0,IF(E23="Sube de",IF(C42&gt;D23,1,0),IF(C42&lt;D23,1,0)))+IF(OR(D42="",D24="",E24=""),0,IF(E24="Sube de",IF(D42&gt;D24,1,0),IF(D42&lt;D24,1,0)))+IF(OR(E42="",D25="",E25=""),0,IF(E25="Sube de",IF(E42&gt;D25,1,0),IF(E42&lt;D25,1,0)))+IF(OR(F42="",D26="",E26=""),0,IF(E26="Sube de",IF(F42&gt;D26,1,0),IF(F42&lt;D26,1,0)))+IF(OR(G42="",D27="",E27=""),0,IF(E27="Sube de",IF(G42&gt;D27,1,0),IF(G42&lt;D27,1,0)))+IF(OR(H42="",D28="",E28=""),0,IF(E28="Sube de",IF(H42&gt;D28,1,0),IF(H42&lt;D28,1,0)))+IF(OR(I42="",D29="",E29=""),0,IF(E29="Sube de",IF(I42&gt;D29,1,0),IF(I42&lt;D29,1,0))))</f>
        <v/>
      </c>
    </row>
    <row r="43" customFormat="false" ht="18.75" hidden="false" customHeight="true" outlineLevel="0" collapsed="false">
      <c r="B43" s="6" t="s">
        <v>58</v>
      </c>
      <c r="C43" s="15"/>
      <c r="D43" s="7"/>
      <c r="E43" s="15"/>
      <c r="F43" s="20"/>
      <c r="G43" s="7"/>
      <c r="H43" s="15"/>
      <c r="I43" s="15"/>
      <c r="J43" s="26" t="str">
        <f aca="false">IF(COUNT(C43:I43)=0,"",IF(OR(C43="",D23="",E23=""),0,IF(E23="Sube de",IF(C43&gt;D23,1,0),IF(C43&lt;D23,1,0)))+IF(OR(D43="",D24="",E24=""),0,IF(E24="Sube de",IF(D43&gt;D24,1,0),IF(D43&lt;D24,1,0)))+IF(OR(E43="",D25="",E25=""),0,IF(E25="Sube de",IF(E43&gt;D25,1,0),IF(E43&lt;D25,1,0)))+IF(OR(F43="",D26="",E26=""),0,IF(E26="Sube de",IF(F43&gt;D26,1,0),IF(F43&lt;D26,1,0)))+IF(OR(G43="",D27="",E27=""),0,IF(E27="Sube de",IF(G43&gt;D27,1,0),IF(G43&lt;D27,1,0)))+IF(OR(H43="",D28="",E28=""),0,IF(E28="Sube de",IF(H43&gt;D28,1,0),IF(H43&lt;D28,1,0)))+IF(OR(I43="",D29="",E29=""),0,IF(E29="Sube de",IF(I43&gt;D29,1,0),IF(I43&lt;D29,1,0))))</f>
        <v/>
      </c>
    </row>
    <row r="44" customFormat="false" ht="18.75" hidden="false" customHeight="true" outlineLevel="0" collapsed="false">
      <c r="B44" s="6" t="s">
        <v>59</v>
      </c>
      <c r="C44" s="15"/>
      <c r="D44" s="7"/>
      <c r="E44" s="15"/>
      <c r="F44" s="20"/>
      <c r="G44" s="7"/>
      <c r="H44" s="15"/>
      <c r="I44" s="15"/>
      <c r="J44" s="26" t="str">
        <f aca="false">IF(COUNT(C44:I44)=0,"",IF(OR(C44="",D23="",E23=""),0,IF(E23="Sube de",IF(C44&gt;D23,1,0),IF(C44&lt;D23,1,0)))+IF(OR(D44="",D24="",E24=""),0,IF(E24="Sube de",IF(D44&gt;D24,1,0),IF(D44&lt;D24,1,0)))+IF(OR(E44="",D25="",E25=""),0,IF(E25="Sube de",IF(E44&gt;D25,1,0),IF(E44&lt;D25,1,0)))+IF(OR(F44="",D26="",E26=""),0,IF(E26="Sube de",IF(F44&gt;D26,1,0),IF(F44&lt;D26,1,0)))+IF(OR(G44="",D27="",E27=""),0,IF(E27="Sube de",IF(G44&gt;D27,1,0),IF(G44&lt;D27,1,0)))+IF(OR(H44="",D28="",E28=""),0,IF(E28="Sube de",IF(H44&gt;D28,1,0),IF(H44&lt;D28,1,0)))+IF(OR(I44="",D29="",E29=""),0,IF(E29="Sube de",IF(I44&gt;D29,1,0),IF(I44&lt;D29,1,0))))</f>
        <v/>
      </c>
    </row>
    <row r="45" customFormat="false" ht="18.75" hidden="false" customHeight="true" outlineLevel="0" collapsed="false">
      <c r="B45" s="6" t="s">
        <v>60</v>
      </c>
      <c r="C45" s="15"/>
      <c r="D45" s="7"/>
      <c r="E45" s="15"/>
      <c r="F45" s="20"/>
      <c r="G45" s="7"/>
      <c r="H45" s="15"/>
      <c r="I45" s="15"/>
      <c r="J45" s="26" t="str">
        <f aca="false">IF(COUNT(C45:I45)=0,"",IF(OR(C45="",D23="",E23=""),0,IF(E23="Sube de",IF(C45&gt;D23,1,0),IF(C45&lt;D23,1,0)))+IF(OR(D45="",D24="",E24=""),0,IF(E24="Sube de",IF(D45&gt;D24,1,0),IF(D45&lt;D24,1,0)))+IF(OR(E45="",D25="",E25=""),0,IF(E25="Sube de",IF(E45&gt;D25,1,0),IF(E45&lt;D25,1,0)))+IF(OR(F45="",D26="",E26=""),0,IF(E26="Sube de",IF(F45&gt;D26,1,0),IF(F45&lt;D26,1,0)))+IF(OR(G45="",D27="",E27=""),0,IF(E27="Sube de",IF(G45&gt;D27,1,0),IF(G45&lt;D27,1,0)))+IF(OR(H45="",D28="",E28=""),0,IF(E28="Sube de",IF(H45&gt;D28,1,0),IF(H45&lt;D28,1,0)))+IF(OR(I45="",D29="",E29=""),0,IF(E29="Sube de",IF(I45&gt;D29,1,0),IF(I45&lt;D29,1,0))))</f>
        <v/>
      </c>
    </row>
    <row r="46" customFormat="false" ht="18.75" hidden="false" customHeight="true" outlineLevel="0" collapsed="false">
      <c r="B46" s="6" t="s">
        <v>61</v>
      </c>
      <c r="C46" s="15"/>
      <c r="D46" s="7"/>
      <c r="E46" s="15"/>
      <c r="F46" s="20"/>
      <c r="G46" s="7"/>
      <c r="H46" s="15"/>
      <c r="I46" s="15"/>
      <c r="J46" s="26" t="str">
        <f aca="false">IF(COUNT(C46:I46)=0,"",IF(OR(C46="",D23="",E23=""),0,IF(E23="Sube de",IF(C46&gt;D23,1,0),IF(C46&lt;D23,1,0)))+IF(OR(D46="",D24="",E24=""),0,IF(E24="Sube de",IF(D46&gt;D24,1,0),IF(D46&lt;D24,1,0)))+IF(OR(E46="",D25="",E25=""),0,IF(E25="Sube de",IF(E46&gt;D25,1,0),IF(E46&lt;D25,1,0)))+IF(OR(F46="",D26="",E26=""),0,IF(E26="Sube de",IF(F46&gt;D26,1,0),IF(F46&lt;D26,1,0)))+IF(OR(G46="",D27="",E27=""),0,IF(E27="Sube de",IF(G46&gt;D27,1,0),IF(G46&lt;D27,1,0)))+IF(OR(H46="",D28="",E28=""),0,IF(E28="Sube de",IF(H46&gt;D28,1,0),IF(H46&lt;D28,1,0)))+IF(OR(I46="",D29="",E29=""),0,IF(E29="Sube de",IF(I46&gt;D29,1,0),IF(I46&lt;D29,1,0))))</f>
        <v/>
      </c>
    </row>
    <row r="47" customFormat="false" ht="18.75" hidden="false" customHeight="true" outlineLevel="0" collapsed="false">
      <c r="B47" s="6" t="s">
        <v>62</v>
      </c>
      <c r="C47" s="15" t="n">
        <v>7.8</v>
      </c>
      <c r="D47" s="7" t="n">
        <v>-43000</v>
      </c>
      <c r="E47" s="15" t="n">
        <v>45</v>
      </c>
      <c r="F47" s="20" t="n">
        <v>0.77</v>
      </c>
      <c r="G47" s="7" t="n">
        <v>14500</v>
      </c>
      <c r="H47" s="15" t="n">
        <v>-29.1</v>
      </c>
      <c r="I47" s="15" t="n">
        <v>13.5</v>
      </c>
      <c r="J47" s="26" t="n">
        <f aca="false">IF(COUNT(C47:I47)=0,"",IF(OR(C47="",D23="",E23=""),0,IF(E23="Sube de",IF(C47&gt;D23,1,0),IF(C47&lt;D23,1,0)))+IF(OR(D47="",D24="",E24=""),0,IF(E24="Sube de",IF(D47&gt;D24,1,0),IF(D47&lt;D24,1,0)))+IF(OR(E47="",D25="",E25=""),0,IF(E25="Sube de",IF(E47&gt;D25,1,0),IF(E47&lt;D25,1,0)))+IF(OR(F47="",D26="",E26=""),0,IF(E26="Sube de",IF(F47&gt;D26,1,0),IF(F47&lt;D26,1,0)))+IF(OR(G47="",D27="",E27=""),0,IF(E27="Sube de",IF(G47&gt;D27,1,0),IF(G47&lt;D27,1,0)))+IF(OR(H47="",D28="",E28=""),0,IF(E28="Sube de",IF(H47&gt;D28,1,0),IF(H47&lt;D28,1,0)))+IF(OR(I47="",D29="",E29=""),0,IF(E29="Sube de",IF(I47&gt;D29,1,0),IF(I47&lt;D29,1,0))))</f>
        <v>3</v>
      </c>
    </row>
    <row r="48" customFormat="false" ht="19.5" hidden="false" customHeight="true" outlineLevel="0" collapsed="false">
      <c r="B48" s="23" t="s">
        <v>63</v>
      </c>
      <c r="J48" s="24" t="n">
        <f aca="false">IF(COUNT(J36:J47)=0,"",COUNT(J36:J47))</f>
        <v>1</v>
      </c>
    </row>
    <row r="49" customFormat="false" ht="19.5" hidden="false" customHeight="true" outlineLevel="0" collapsed="false">
      <c r="B49" s="23" t="s">
        <v>64</v>
      </c>
      <c r="J49" s="24" t="n">
        <f aca="false">IF(COUNT(J36:J47)=0,"",MAX(J36:J47))</f>
        <v>3</v>
      </c>
    </row>
    <row r="51" customFormat="false" ht="15" hidden="false" customHeight="true" outlineLevel="0" collapsed="false">
      <c r="B51" s="27" t="s">
        <v>65</v>
      </c>
      <c r="C51" s="27"/>
      <c r="D51" s="27" t="s">
        <v>66</v>
      </c>
      <c r="E51" s="27"/>
      <c r="F51" s="27" t="s">
        <v>67</v>
      </c>
      <c r="G51" s="27"/>
      <c r="H51" s="27" t="s">
        <v>68</v>
      </c>
      <c r="I51" s="27"/>
    </row>
    <row r="52" customFormat="false" ht="30" hidden="false" customHeight="true" outlineLevel="0" collapsed="false">
      <c r="B52" s="28" t="n">
        <f aca="false">IF(F30="","",F30)</f>
        <v>3</v>
      </c>
      <c r="C52" s="28"/>
      <c r="D52" s="29" t="n">
        <f aca="false">IF(F31="","",F31)</f>
        <v>1</v>
      </c>
      <c r="E52" s="29"/>
      <c r="F52" s="30" t="n">
        <f aca="false">IF(C18="","",C18)</f>
        <v>44166.6666666667</v>
      </c>
      <c r="G52" s="30"/>
      <c r="H52" s="30" t="n">
        <f aca="false">IF(C19="","",C19)</f>
        <v>16800</v>
      </c>
      <c r="I52" s="30"/>
    </row>
  </sheetData>
  <sheetProtection sheet="true"/>
  <mergeCells count="9">
    <mergeCell ref="B4:J4"/>
    <mergeCell ref="B51:C51"/>
    <mergeCell ref="D51:E51"/>
    <mergeCell ref="F51:G51"/>
    <mergeCell ref="H51:I51"/>
    <mergeCell ref="B52:C52"/>
    <mergeCell ref="D52:E52"/>
    <mergeCell ref="F52:G52"/>
    <mergeCell ref="H52:I52"/>
  </mergeCells>
  <conditionalFormatting sqref="G23">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24">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25">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26">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G27">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G28">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G29">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J36">
    <cfRule type="cellIs" priority="16" operator="lessThan" aboveAverage="0" equalAverage="0" bottom="0" percent="0" rank="0" text="" dxfId="1">
      <formula>1</formula>
    </cfRule>
  </conditionalFormatting>
  <conditionalFormatting sqref="J37">
    <cfRule type="cellIs" priority="17" operator="lessThan" aboveAverage="0" equalAverage="0" bottom="0" percent="0" rank="0" text="" dxfId="1">
      <formula>1</formula>
    </cfRule>
  </conditionalFormatting>
  <conditionalFormatting sqref="J38">
    <cfRule type="cellIs" priority="18" operator="lessThan" aboveAverage="0" equalAverage="0" bottom="0" percent="0" rank="0" text="" dxfId="1">
      <formula>1</formula>
    </cfRule>
  </conditionalFormatting>
  <conditionalFormatting sqref="J39">
    <cfRule type="cellIs" priority="19" operator="lessThan" aboveAverage="0" equalAverage="0" bottom="0" percent="0" rank="0" text="" dxfId="1">
      <formula>1</formula>
    </cfRule>
  </conditionalFormatting>
  <conditionalFormatting sqref="J40">
    <cfRule type="cellIs" priority="20" operator="lessThan" aboveAverage="0" equalAverage="0" bottom="0" percent="0" rank="0" text="" dxfId="1">
      <formula>1</formula>
    </cfRule>
  </conditionalFormatting>
  <conditionalFormatting sqref="J41">
    <cfRule type="cellIs" priority="21" operator="lessThan" aboveAverage="0" equalAverage="0" bottom="0" percent="0" rank="0" text="" dxfId="1">
      <formula>1</formula>
    </cfRule>
  </conditionalFormatting>
  <conditionalFormatting sqref="J42">
    <cfRule type="cellIs" priority="22" operator="lessThan" aboveAverage="0" equalAverage="0" bottom="0" percent="0" rank="0" text="" dxfId="1">
      <formula>1</formula>
    </cfRule>
  </conditionalFormatting>
  <conditionalFormatting sqref="J43">
    <cfRule type="cellIs" priority="23" operator="lessThan" aboveAverage="0" equalAverage="0" bottom="0" percent="0" rank="0" text="" dxfId="1">
      <formula>1</formula>
    </cfRule>
  </conditionalFormatting>
  <conditionalFormatting sqref="J44">
    <cfRule type="cellIs" priority="24" operator="lessThan" aboveAverage="0" equalAverage="0" bottom="0" percent="0" rank="0" text="" dxfId="1">
      <formula>1</formula>
    </cfRule>
  </conditionalFormatting>
  <conditionalFormatting sqref="J45">
    <cfRule type="cellIs" priority="25" operator="lessThan" aboveAverage="0" equalAverage="0" bottom="0" percent="0" rank="0" text="" dxfId="1">
      <formula>1</formula>
    </cfRule>
  </conditionalFormatting>
  <conditionalFormatting sqref="J46">
    <cfRule type="cellIs" priority="26" operator="lessThan" aboveAverage="0" equalAverage="0" bottom="0" percent="0" rank="0" text="" dxfId="1">
      <formula>1</formula>
    </cfRule>
  </conditionalFormatting>
  <conditionalFormatting sqref="J47">
    <cfRule type="cellIs" priority="27" operator="lessThan" aboveAverage="0" equalAverage="0" bottom="0" percent="0" rank="0" text="" dxfId="1">
      <formula>1</formula>
    </cfRule>
  </conditionalFormatting>
  <dataValidations count="7">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3"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4"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5"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6"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7"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8" type="list">
      <formula1>"Baja de,Sube de"</formula1>
      <formula2>0</formula2>
    </dataValidation>
    <dataValidation allowBlank="true" error="Elige un valor de la lista." errorStyle="stop" errorTitle="Valor no válido" operator="between" prompt="Casi todos saltan cuando el valor baja. La deuda, cuando sube." promptTitle="Qué escribir aquí" showDropDown="false" showErrorMessage="false" showInputMessage="true" sqref="E29" type="list">
      <formula1>"Baja de,Sube de"</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2" t="s">
        <v>72</v>
      </c>
    </row>
    <row r="5" customFormat="false" ht="24" hidden="false" customHeight="true" outlineLevel="0" collapsed="false">
      <c r="B5" s="13" t="s">
        <v>73</v>
      </c>
    </row>
    <row r="6" customFormat="false" ht="105" hidden="false" customHeight="true" outlineLevel="0" collapsed="false">
      <c r="B6" s="33" t="s">
        <v>74</v>
      </c>
      <c r="C6" s="33"/>
    </row>
    <row r="8" customFormat="false" ht="24" hidden="false" customHeight="true" outlineLevel="0" collapsed="false">
      <c r="B8" s="13" t="s">
        <v>75</v>
      </c>
    </row>
    <row r="9" customFormat="false" ht="30" hidden="false" customHeight="true" outlineLevel="0" collapsed="false">
      <c r="B9" s="33" t="s">
        <v>76</v>
      </c>
      <c r="C9" s="33"/>
    </row>
    <row r="10" customFormat="false" ht="30" hidden="false" customHeight="true" outlineLevel="0" collapsed="false">
      <c r="B10" s="33" t="s">
        <v>77</v>
      </c>
      <c r="C10" s="33"/>
    </row>
    <row r="11" customFormat="false" ht="30" hidden="false" customHeight="true" outlineLevel="0" collapsed="false">
      <c r="B11" s="33" t="s">
        <v>78</v>
      </c>
      <c r="C11" s="33"/>
    </row>
    <row r="12" customFormat="false" ht="45" hidden="false" customHeight="true" outlineLevel="0" collapsed="false">
      <c r="B12" s="33" t="s">
        <v>79</v>
      </c>
      <c r="C12" s="33"/>
    </row>
    <row r="14" customFormat="false" ht="24" hidden="false" customHeight="true" outlineLevel="0" collapsed="false">
      <c r="B14" s="13" t="s">
        <v>80</v>
      </c>
    </row>
    <row r="15" customFormat="false" ht="30" hidden="false" customHeight="true" outlineLevel="0" collapsed="false">
      <c r="B15" s="33" t="s">
        <v>81</v>
      </c>
      <c r="C15" s="33"/>
    </row>
    <row r="16" customFormat="false" ht="45" hidden="false" customHeight="true" outlineLevel="0" collapsed="false">
      <c r="B16" s="33" t="s">
        <v>82</v>
      </c>
      <c r="C16" s="33"/>
    </row>
    <row r="17" customFormat="false" ht="45" hidden="false" customHeight="true" outlineLevel="0" collapsed="false">
      <c r="B17" s="33" t="s">
        <v>83</v>
      </c>
      <c r="C17" s="33"/>
    </row>
    <row r="18" customFormat="false" ht="30" hidden="false" customHeight="true" outlineLevel="0" collapsed="false">
      <c r="B18" s="33" t="s">
        <v>84</v>
      </c>
      <c r="C18" s="33"/>
    </row>
    <row r="19" customFormat="false" ht="45" hidden="false" customHeight="true" outlineLevel="0" collapsed="false">
      <c r="B19" s="33" t="s">
        <v>85</v>
      </c>
      <c r="C19" s="33"/>
    </row>
    <row r="20" customFormat="false" ht="30" hidden="false" customHeight="true" outlineLevel="0" collapsed="false">
      <c r="B20" s="33" t="s">
        <v>86</v>
      </c>
      <c r="C20" s="33"/>
    </row>
    <row r="22" customFormat="false" ht="24" hidden="false" customHeight="true" outlineLevel="0" collapsed="false">
      <c r="B22" s="13" t="s">
        <v>87</v>
      </c>
    </row>
    <row r="23" customFormat="false" ht="60" hidden="false" customHeight="true" outlineLevel="0" collapsed="false">
      <c r="B23" s="33" t="s">
        <v>88</v>
      </c>
      <c r="C23" s="33"/>
    </row>
    <row r="24" customFormat="false" ht="60" hidden="false" customHeight="true" outlineLevel="0" collapsed="false">
      <c r="B24" s="33" t="s">
        <v>89</v>
      </c>
      <c r="C24" s="33"/>
    </row>
    <row r="25" customFormat="false" ht="75" hidden="false" customHeight="true" outlineLevel="0" collapsed="false">
      <c r="B25" s="33" t="s">
        <v>90</v>
      </c>
      <c r="C25" s="33"/>
    </row>
    <row r="26" customFormat="false" ht="45" hidden="false" customHeight="true" outlineLevel="0" collapsed="false">
      <c r="B26" s="33" t="s">
        <v>91</v>
      </c>
      <c r="C26" s="33"/>
    </row>
    <row r="27" customFormat="false" ht="30" hidden="false" customHeight="true" outlineLevel="0" collapsed="false">
      <c r="B27" s="33" t="s">
        <v>92</v>
      </c>
      <c r="C27" s="33"/>
    </row>
    <row r="29" customFormat="false" ht="24" hidden="false" customHeight="true" outlineLevel="0" collapsed="false">
      <c r="B29" s="34" t="s">
        <v>93</v>
      </c>
    </row>
    <row r="30" customFormat="false" ht="120" hidden="false" customHeight="true" outlineLevel="0" collapsed="false">
      <c r="B30" s="35" t="s">
        <v>94</v>
      </c>
      <c r="C30" s="35"/>
    </row>
    <row r="32" customFormat="false" ht="24" hidden="false" customHeight="true" outlineLevel="0" collapsed="false">
      <c r="B32" s="13" t="s">
        <v>95</v>
      </c>
    </row>
    <row r="33" customFormat="false" ht="19.5" hidden="false" customHeight="true" outlineLevel="0" collapsed="false">
      <c r="B33" s="36" t="s">
        <v>96</v>
      </c>
      <c r="C33" s="36"/>
    </row>
    <row r="34" customFormat="false" ht="19.5" hidden="false" customHeight="true" outlineLevel="0" collapsed="false">
      <c r="B34" s="37" t="s">
        <v>97</v>
      </c>
      <c r="C34" s="37"/>
    </row>
    <row r="35" customFormat="false" ht="19.5" hidden="false" customHeight="true" outlineLevel="0" collapsed="false">
      <c r="B35" s="38" t="s">
        <v>98</v>
      </c>
      <c r="C35" s="38"/>
    </row>
  </sheetData>
  <sheetProtection sheet="true"/>
  <mergeCells count="20">
    <mergeCell ref="B6:C6"/>
    <mergeCell ref="B9:C9"/>
    <mergeCell ref="B10:C10"/>
    <mergeCell ref="B11:C11"/>
    <mergeCell ref="B12:C12"/>
    <mergeCell ref="B15:C15"/>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