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Plantilla" sheetId="1" state="visible" r:id="rId3"/>
    <sheet name="Ejemplo" sheetId="2" state="visible" r:id="rId4"/>
    <sheet name="Cómo se usa"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<sst xmlns="http://schemas.openxmlformats.org/spreadsheetml/2006/main" count="212" uniqueCount="118">
  <si>
    <t xml:space="preserve">Presupuesto anual con desviaciones</t>
  </si>
  <si>
    <t xml:space="preserve">Lo construyes en cuatro pasos, empezando por el punto muerto y la capacidad, lo repartes por meses con una banda del 5 % y ves la desviación del mes y la del acumulado según vas cerrando meses.</t>
  </si>
  <si>
    <t xml:space="preserve">   Escribes tú en las celdas azules.   ·   Lo gris lo calcula la hoja sola.   ·   Capítulo 37 · plantilla 37.1 de 44   ·   El detalle, en la hoja «Cómo se usa».</t>
  </si>
  <si>
    <t xml:space="preserve">Paso 1   ·   el punto muerto que heredas</t>
  </si>
  <si>
    <t xml:space="preserve">Del año que cierras</t>
  </si>
  <si>
    <t xml:space="preserve">Al mes</t>
  </si>
  <si>
    <t xml:space="preserve">Gastos de estructura del año que cierras</t>
  </si>
  <si>
    <t xml:space="preserve">Amortización del año que cierras</t>
  </si>
  <si>
    <t xml:space="preserve">Margen bruto   ·   escribe 45 si es el 45 %</t>
  </si>
  <si>
    <t xml:space="preserve">Costes fijos que arrastras</t>
  </si>
  <si>
    <t xml:space="preserve">Punto muerto que heredas   ·   el suelo de enero</t>
  </si>
  <si>
    <t xml:space="preserve">Paso 2   ·   la capacidad real que tienes</t>
  </si>
  <si>
    <t xml:space="preserve">Escribes tú</t>
  </si>
  <si>
    <t xml:space="preserve">Lo que sale</t>
  </si>
  <si>
    <t xml:space="preserve">Ventas del año que cierras</t>
  </si>
  <si>
    <t xml:space="preserve">Personas que han hecho esas ventas</t>
  </si>
  <si>
    <t xml:space="preserve">Personas con las que cuentas el año que viene</t>
  </si>
  <si>
    <t xml:space="preserve">Tu techo sin comprar ni contratar nada</t>
  </si>
  <si>
    <t xml:space="preserve">Paso 3   ·   las decisiones de margen</t>
  </si>
  <si>
    <t xml:space="preserve">Escribes tú %</t>
  </si>
  <si>
    <t xml:space="preserve">Lo que vale al año</t>
  </si>
  <si>
    <t xml:space="preserve">Subida de tarifa   ·   escribe 3 si es el 3 %</t>
  </si>
  <si>
    <t xml:space="preserve">Otras mejoras de margen que te comprometes a hacer</t>
  </si>
  <si>
    <t xml:space="preserve">Tipo efectivo del impuesto   ·   escribe 25 si es el 25 %</t>
  </si>
  <si>
    <t xml:space="preserve">Paso 4   ·   y ahora sí, las ventas</t>
  </si>
  <si>
    <t xml:space="preserve">Crecimiento de volumen   ·   escribe 0 si es plano   (en %)</t>
  </si>
  <si>
    <t xml:space="preserve">Ventas que salen de los tres pasos anteriores</t>
  </si>
  <si>
    <t xml:space="preserve">Ventas que presupuestas   ·   redondea tú</t>
  </si>
  <si>
    <t xml:space="preserve">¿Cabe el volumen con la gente que tienes?</t>
  </si>
  <si>
    <t xml:space="preserve">EL PRESUPUESTO, LÍNEA A LÍNEA</t>
  </si>
  <si>
    <t xml:space="preserve">Línea</t>
  </si>
  <si>
    <t xml:space="preserve">Año que cierras</t>
  </si>
  <si>
    <t xml:space="preserve">Presupuesto</t>
  </si>
  <si>
    <t xml:space="preserve">% sobre ventas</t>
  </si>
  <si>
    <t xml:space="preserve">Diferencia</t>
  </si>
  <si>
    <t xml:space="preserve">Ventas</t>
  </si>
  <si>
    <t xml:space="preserve">Compras y coste directo</t>
  </si>
  <si>
    <t xml:space="preserve">Margen bruto</t>
  </si>
  <si>
    <t xml:space="preserve">Gastos de estructura</t>
  </si>
  <si>
    <t xml:space="preserve">EBITDA</t>
  </si>
  <si>
    <t xml:space="preserve">Amortización</t>
  </si>
  <si>
    <t xml:space="preserve">Gastos financieros   ·   incluye lo que decidas pedir</t>
  </si>
  <si>
    <t xml:space="preserve">Beneficio antes de impuestos</t>
  </si>
  <si>
    <t xml:space="preserve">Impuesto de sociedades</t>
  </si>
  <si>
    <t xml:space="preserve">Beneficio neto</t>
  </si>
  <si>
    <t xml:space="preserve">El punto muerto del año que presupuestas</t>
  </si>
  <si>
    <t xml:space="preserve">Al año</t>
  </si>
  <si>
    <t xml:space="preserve">Margen bruto presupuestado</t>
  </si>
  <si>
    <t xml:space="preserve">Costes fijos presupuestados</t>
  </si>
  <si>
    <t xml:space="preserve">Punto muerto del año presupuestado</t>
  </si>
  <si>
    <t xml:space="preserve">Margen de seguridad con esas ventas</t>
  </si>
  <si>
    <t xml:space="preserve">LOS TRES OBJETIVOS DE CAJA DEL PRESUPUESTO</t>
  </si>
  <si>
    <t xml:space="preserve">Objetivo de caja</t>
  </si>
  <si>
    <t xml:space="preserve">Hoy</t>
  </si>
  <si>
    <t xml:space="preserve">A dónde quieres llegar</t>
  </si>
  <si>
    <t xml:space="preserve">Lo que vale un día</t>
  </si>
  <si>
    <t xml:space="preserve">Caja que libera</t>
  </si>
  <si>
    <t xml:space="preserve">Días que tardas en cobrar</t>
  </si>
  <si>
    <t xml:space="preserve">Días de almacén</t>
  </si>
  <si>
    <t xml:space="preserve">Suelo de las trece semanas   ·   un mes de estructura</t>
  </si>
  <si>
    <t xml:space="preserve">Caja que sale de tus objetivos, sin vender más</t>
  </si>
  <si>
    <t xml:space="preserve">Banda de desviación aceptable   ·   escribe 5 si es el 5 %</t>
  </si>
  <si>
    <t xml:space="preserve">EL REPARTO POR MESES Y EL SEGUIMIENTO</t>
  </si>
  <si>
    <t xml:space="preserve">Mes</t>
  </si>
  <si>
    <t xml:space="preserve">Ventas
presupuestadas</t>
  </si>
  <si>
    <t xml:space="preserve">Ventas
reales</t>
  </si>
  <si>
    <t xml:space="preserve">Desviación
del mes</t>
  </si>
  <si>
    <t xml:space="preserve">¿Dentro
de banda?</t>
  </si>
  <si>
    <t xml:space="preserve">Acumulado
presupuestado</t>
  </si>
  <si>
    <t xml:space="preserve">Desviación
acumulada</t>
  </si>
  <si>
    <t xml:space="preserve">Enero</t>
  </si>
  <si>
    <t xml:space="preserve">Febrero</t>
  </si>
  <si>
    <t xml:space="preserve">Marzo</t>
  </si>
  <si>
    <t xml:space="preserve">Abril</t>
  </si>
  <si>
    <t xml:space="preserve">Mayo</t>
  </si>
  <si>
    <t xml:space="preserve">Junio</t>
  </si>
  <si>
    <t xml:space="preserve">Julio</t>
  </si>
  <si>
    <t xml:space="preserve">Agosto</t>
  </si>
  <si>
    <t xml:space="preserve">Septiembre</t>
  </si>
  <si>
    <t xml:space="preserve">Octubre</t>
  </si>
  <si>
    <t xml:space="preserve">Noviembre</t>
  </si>
  <si>
    <t xml:space="preserve">Diciembre</t>
  </si>
  <si>
    <t xml:space="preserve">Suma de los doce meses</t>
  </si>
  <si>
    <t xml:space="preserve">Descuadre con las ventas que has presupuestado</t>
  </si>
  <si>
    <t xml:space="preserve">VENTAS QUE PRESUPUESTAS</t>
  </si>
  <si>
    <t xml:space="preserve">TU PUNTO MUERTO PRESUPUESTADO AL MES</t>
  </si>
  <si>
    <t xml:space="preserve">MESES FUERA DE BANDA</t>
  </si>
  <si>
    <t xml:space="preserve">CAJA QUE LIBERAN TUS OBJETIVOS</t>
  </si>
  <si>
    <t xml:space="preserve">   EJEMPLO RESUELTO   ·   Los números son los del libro. Para trabajar con los tuyos, usa la hoja «Plantilla».</t>
  </si>
  <si>
    <t xml:space="preserve">Capítulo 37 · plantilla 37.1 de 44 · «Facturas mucho y no ganas dinero»</t>
  </si>
  <si>
    <t xml:space="preserve">PARA QUÉ SIRVE</t>
  </si>
  <si>
    <t xml:space="preserve">Un presupuesto sirve para dos cosas: obligarte a decidir en diciembre lo que si no decidirías en julio con prisa, y darte algo contra lo que comparar cada mes. Si no se compara, no era un presupuesto: era un deseo con formato de hoja de cálculo. Esta hoja lo construye al revés de como se hace normalmente, porque la cifra de ventas es la única que no controlas del todo y no puede ser el cimiento de todo lo demás.</t>
  </si>
  <si>
    <t xml:space="preserve">QUÉ NECESITAS TENER A MANO</t>
  </si>
  <si>
    <t xml:space="preserve">Del año que cierras: ventas, compras y coste directo, gastos de estructura, amortización y gastos financieros.</t>
  </si>
  <si>
    <t xml:space="preserve">Cuántas personas han hecho esas ventas. De ahí sale tu facturación por persona, que es tu techo real.</t>
  </si>
  <si>
    <t xml:space="preserve">Tu tipo efectivo de impuesto del año pasado: el impuesto pagado dividido entre el beneficio antes de impuestos.</t>
  </si>
  <si>
    <t xml:space="preserve">Los días que tardas en cobrar y los días de almacén, y lo que vale un día de cada uno.</t>
  </si>
  <si>
    <t xml:space="preserve">El reparto por meses del año anterior, para no dividir el año entre doce.</t>
  </si>
  <si>
    <t xml:space="preserve">CÓMO SE RELLENA</t>
  </si>
  <si>
    <t xml:space="preserve">Paso 1: pon estructura, amortización y margen del año que cierras. Sale el punto muerto que heredas. Ese es el suelo con el que empieza enero, decidas lo que decidas.</t>
  </si>
  <si>
    <t xml:space="preserve">Paso 2: pon las ventas y las personas. Sale tu facturación por persona y tu techo. Cualquier presupuesto por encima de ese techo implica contratar, y eso es una decisión de estructura, no de ventas.</t>
  </si>
  <si>
    <t xml:space="preserve">Paso 3: escribe la subida de tarifa que te comprometes a aplicar y desde cuándo. Aquí es donde se gana el año.</t>
  </si>
  <si>
    <t xml:space="preserve">Paso 4: pon el crecimiento de volumen. La hoja calcula las ventas y te dice si caben con la gente que tienes. Redondea tú la cifra final.</t>
  </si>
  <si>
    <t xml:space="preserve">Revisa la tabla línea a línea y ajusta estructura y financieros. Los financieros tienen que recoger la póliza que ya has decidido pedir.</t>
  </si>
  <si>
    <t xml:space="preserve">Reparte las ventas por meses según cómo fue el año anterior, corrigiendo lo que sepas que cambia. El descuadre con la cifra que presupuestaste tiene que quedar en cero.</t>
  </si>
  <si>
    <t xml:space="preserve">Cada mes, al cerrar el día 8, escribe la venta real en su fila. El gráfico y las dos columnas de desviación se actualizan solos.</t>
  </si>
  <si>
    <t xml:space="preserve">QUÉ TE ESTÁ DICIENDO</t>
  </si>
  <si>
    <t xml:space="preserve">El punto muerto presupuestado frente al que heredas. Si la estructura sube y el margen también, el punto muerto casi no se mueve. Si sube solo la estructura, sí.</t>
  </si>
  <si>
    <t xml:space="preserve">El aviso de si cabe o no cabe con tu gente. Presupuestar por encima del techo sin haber decidido contratar es la forma más común de fallar un presupuesto.</t>
  </si>
  <si>
    <t xml:space="preserve">La columna de desviación acumulada, que es la que manda. Un mes malo seguido de uno bueno es facturación que se ha movido de mes. El acumulado desviándose despacio y siempre en la misma dirección es un problema.</t>
  </si>
  <si>
    <t xml:space="preserve">Los meses fuera de banda. La banda buena es la que se sale dos o tres veces al año: si se sale todos los meses, es estrecha; si no se sale nunca, no avisa de nada.</t>
  </si>
  <si>
    <t xml:space="preserve">Los meses presupuestados por debajo del punto muerto. Agosto suele perder dinero por diseño y está bien que así sea, siempre que lo hayas decidido en diciembre y no lo descubras con angustia en septiembre.</t>
  </si>
  <si>
    <t xml:space="preserve">OJO CON ESTO</t>
  </si>
  <si>
    <t xml:space="preserve">El presupuesto no se toca a mitad de año. Uno que se ajusta cada vez que la realidad no lo confirma deja de servir para comparar, que era la mitad de su utilidad; si el año va muy distinto, haz una revisión escrita y fechada y ponla al lado, no encima. Y no presupuestes por incremento sobre el año anterior: heredas el margen sin decidirlo, la estructura sin revisarla y los plazos de cobro sin cuestionarlos. En Bardal, presupuestar «el año pasado más un 10 %» escondía 41.160 € de caja que aparecerían en junio en forma de póliza pedida con prisa.</t>
  </si>
  <si>
    <t xml:space="preserve">LOS COLORES</t>
  </si>
  <si>
    <t xml:space="preserve">   Azul claro con borde a la izquierda: aquí escribes tú.</t>
  </si>
  <si>
    <t xml:space="preserve">   Gris: lo calcula la hoja sola. No lo toques.</t>
  </si>
  <si>
    <t xml:space="preserve">   Verde, ámbar o rojo: la hoja te está avisando de algo.</t>
  </si>
</sst>
</file>

<file path=xl/styles.xml><?xml version="1.0" encoding="utf-8"?>
<styleSheet xmlns="http://schemas.openxmlformats.org/spreadsheetml/2006/main">
  <numFmts count="7">
    <numFmt numFmtId="164" formatCode="General"/>
    <numFmt numFmtId="165" formatCode="#,##0&quot; €&quot;;[RED]\-#,##0&quot; €&quot;"/>
    <numFmt numFmtId="166" formatCode="0.0&quot; %&quot;"/>
    <numFmt numFmtId="167" formatCode="#,##0"/>
    <numFmt numFmtId="168" formatCode="@"/>
    <numFmt numFmtId="169" formatCode="0.0\ %;[RED]\-0.0\ %"/>
    <numFmt numFmtId="170" formatCode="0&quot; días&quot;;[RED]\-0&quot; días&quot;"/>
  </numFmts>
  <fonts count="28">
    <font>
      <sz val="11"/>
      <color theme="1"/>
      <name val="Calibri"/>
      <family val="2"/>
      <charset val="1"/>
    </font>
    <font>
      <sz val="10"/>
      <name val="Arial"/>
      <family val="0"/>
    </font>
    <font>
      <sz val="10"/>
      <name val="Arial"/>
      <family val="0"/>
    </font>
    <font>
      <sz val="10"/>
      <name val="Arial"/>
      <family val="0"/>
    </font>
    <font>
      <b val="true"/>
      <sz val="16"/>
      <color rgb="FF12284F"/>
      <name val="Calibri"/>
      <family val="0"/>
      <charset val="1"/>
    </font>
    <font>
      <sz val="10.5"/>
      <color rgb="FF4C5462"/>
      <name val="Calibri"/>
      <family val="0"/>
      <charset val="1"/>
    </font>
    <font>
      <sz val="9.5"/>
      <color rgb="FF12284F"/>
      <name val="Calibri"/>
      <family val="0"/>
      <charset val="1"/>
    </font>
    <font>
      <b val="true"/>
      <sz val="10"/>
      <color rgb="FFFFFFFF"/>
      <name val="Calibri"/>
      <family val="0"/>
      <charset val="1"/>
    </font>
    <font>
      <sz val="10.5"/>
      <color rgb="FF12161D"/>
      <name val="Calibri"/>
      <family val="0"/>
      <charset val="1"/>
    </font>
    <font>
      <sz val="11"/>
      <color rgb="FF12284F"/>
      <name val="Calibri"/>
      <family val="0"/>
      <charset val="1"/>
    </font>
    <font>
      <sz val="11"/>
      <color rgb="FF4C5462"/>
      <name val="Calibri"/>
      <family val="0"/>
      <charset val="1"/>
    </font>
    <font>
      <b val="true"/>
      <sz val="11"/>
      <color rgb="FF12284F"/>
      <name val="Calibri"/>
      <family val="0"/>
      <charset val="1"/>
    </font>
    <font>
      <b val="true"/>
      <sz val="11"/>
      <color rgb="FFFFFFFF"/>
      <name val="Calibri"/>
      <family val="0"/>
      <charset val="1"/>
    </font>
    <font>
      <b val="true"/>
      <sz val="12"/>
      <color rgb="FFFFFFFF"/>
      <name val="Calibri"/>
      <family val="0"/>
      <charset val="1"/>
    </font>
    <font>
      <b val="true"/>
      <sz val="9.5"/>
      <color rgb="FF1F4FD8"/>
      <name val="Calibri"/>
      <family val="0"/>
      <charset val="1"/>
    </font>
    <font>
      <b val="true"/>
      <sz val="9"/>
      <color rgb="FF78808F"/>
      <name val="Calibri"/>
      <family val="0"/>
      <charset val="1"/>
    </font>
    <font>
      <b val="true"/>
      <sz val="15"/>
      <color rgb="FF12284F"/>
      <name val="Calibri"/>
      <family val="0"/>
      <charset val="1"/>
    </font>
    <font>
      <b val="true"/>
      <sz val="17"/>
      <color rgb="FF12284F"/>
      <name val="Calibri"/>
      <family val="0"/>
      <charset val="1"/>
    </font>
    <font>
      <b val="true"/>
      <sz val="17"/>
      <color rgb="FFC0392B"/>
      <name val="Calibri"/>
      <family val="0"/>
      <charset val="1"/>
    </font>
    <font>
      <b val="true"/>
      <sz val="18"/>
      <color rgb="FF000000"/>
      <name val="Calibri"/>
      <family val="2"/>
    </font>
    <font>
      <sz val="10"/>
      <color rgb="FF000000"/>
      <name val="Calibri"/>
      <family val="2"/>
    </font>
    <font>
      <b val="true"/>
      <sz val="9.5"/>
      <color rgb="FFFFFFFF"/>
      <name val="Calibri"/>
      <family val="0"/>
      <charset val="1"/>
    </font>
    <font>
      <sz val="10"/>
      <color rgb="FF78808F"/>
      <name val="Calibri"/>
      <family val="0"/>
      <charset val="1"/>
    </font>
    <font>
      <b val="true"/>
      <sz val="9.5"/>
      <color rgb="FFC0392B"/>
      <name val="Calibri"/>
      <family val="0"/>
      <charset val="1"/>
    </font>
    <font>
      <sz val="10.5"/>
      <color rgb="FFC0392B"/>
      <name val="Calibri"/>
      <family val="0"/>
      <charset val="1"/>
    </font>
    <font>
      <sz val="10"/>
      <color rgb="FF12284F"/>
      <name val="Calibri"/>
      <family val="0"/>
      <charset val="1"/>
    </font>
    <font>
      <sz val="10"/>
      <color rgb="FF4C5462"/>
      <name val="Calibri"/>
      <family val="0"/>
      <charset val="1"/>
    </font>
    <font>
      <sz val="10"/>
      <color rgb="FF1B6349"/>
      <name val="Calibri"/>
      <family val="0"/>
      <charset val="1"/>
    </font>
  </fonts>
  <fills count="8">
    <fill>
      <patternFill patternType="none"/>
    </fill>
    <fill>
      <patternFill patternType="gray125"/>
    </fill>
    <fill>
      <patternFill patternType="solid">
        <fgColor rgb="FFE8F0FE"/>
        <bgColor rgb="FFE9ECF1"/>
      </patternFill>
    </fill>
    <fill>
      <patternFill patternType="solid">
        <fgColor rgb="FF12284F"/>
        <bgColor rgb="FF07142B"/>
      </patternFill>
    </fill>
    <fill>
      <patternFill patternType="solid">
        <fgColor rgb="FFF1F3F6"/>
        <bgColor rgb="FFE8F0FE"/>
      </patternFill>
    </fill>
    <fill>
      <patternFill patternType="solid">
        <fgColor rgb="FF1B6349"/>
        <bgColor rgb="FF4C5462"/>
      </patternFill>
    </fill>
    <fill>
      <patternFill patternType="solid">
        <fgColor rgb="FFFCE9E6"/>
        <bgColor rgb="FFF1F3F6"/>
      </patternFill>
    </fill>
    <fill>
      <patternFill patternType="solid">
        <fgColor rgb="FFE6F4EE"/>
        <bgColor rgb="FFE8F0FE"/>
      </patternFill>
    </fill>
  </fills>
  <borders count="11">
    <border diagonalUp="false" diagonalDown="false">
      <left/>
      <right/>
      <top/>
      <bottom/>
      <diagonal/>
    </border>
    <border diagonalUp="false" diagonalDown="false">
      <left style="thin">
        <color rgb="FF6C8FD8"/>
      </left>
      <right/>
      <top style="thin">
        <color rgb="FF6C8FD8"/>
      </top>
      <bottom style="thin">
        <color rgb="FF6C8FD8"/>
      </bottom>
      <diagonal/>
    </border>
    <border diagonalUp="false" diagonalDown="false">
      <left/>
      <right/>
      <top/>
      <bottom style="thin">
        <color rgb="FF07142B"/>
      </bottom>
      <diagonal/>
    </border>
    <border diagonalUp="false" diagonalDown="false">
      <left/>
      <right/>
      <top/>
      <bottom style="thin">
        <color rgb="FFE9ECF1"/>
      </bottom>
      <diagonal/>
    </border>
    <border diagonalUp="false" diagonalDown="false">
      <left style="medium">
        <color rgb="FF6C8FD8"/>
      </left>
      <right style="thin">
        <color rgb="FFE9ECF1"/>
      </right>
      <top style="thin">
        <color rgb="FFE9ECF1"/>
      </top>
      <bottom style="thin">
        <color rgb="FFE9ECF1"/>
      </bottom>
      <diagonal/>
    </border>
    <border diagonalUp="false" diagonalDown="false">
      <left style="thin">
        <color rgb="FFE9ECF1"/>
      </left>
      <right style="thin">
        <color rgb="FFE9ECF1"/>
      </right>
      <top style="thin">
        <color rgb="FFE9ECF1"/>
      </top>
      <bottom style="thin">
        <color rgb="FFE9ECF1"/>
      </bottom>
      <diagonal/>
    </border>
    <border diagonalUp="false" diagonalDown="false">
      <left/>
      <right/>
      <top/>
      <bottom style="thin">
        <color rgb="FFD8DCE4"/>
      </bottom>
      <diagonal/>
    </border>
    <border diagonalUp="false" diagonalDown="false">
      <left style="thin">
        <color rgb="FFD8DCE4"/>
      </left>
      <right style="thin">
        <color rgb="FFD8DCE4"/>
      </right>
      <top style="thin">
        <color rgb="FFD8DCE4"/>
      </top>
      <bottom/>
      <diagonal/>
    </border>
    <border diagonalUp="false" diagonalDown="false">
      <left style="thin">
        <color rgb="FFD8DCE4"/>
      </left>
      <right/>
      <top style="thin">
        <color rgb="FFD8DCE4"/>
      </top>
      <bottom/>
      <diagonal/>
    </border>
    <border diagonalUp="false" diagonalDown="false">
      <left style="thin">
        <color rgb="FFD8DCE4"/>
      </left>
      <right style="thin">
        <color rgb="FFD8DCE4"/>
      </right>
      <top/>
      <bottom style="thin">
        <color rgb="FFD8DCE4"/>
      </bottom>
      <diagonal/>
    </border>
    <border diagonalUp="false" diagonalDown="false">
      <left style="thin">
        <color rgb="FFD8DCE4"/>
      </left>
      <right/>
      <top/>
      <bottom style="thin">
        <color rgb="FFD8DCE4"/>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7" fillId="3" borderId="2" xfId="0" applyFont="true" applyBorder="true" applyAlignment="true" applyProtection="false">
      <alignment horizontal="left" vertical="center" textRotation="0" wrapText="true" indent="0" shrinkToFit="false"/>
      <protection locked="true" hidden="false"/>
    </xf>
    <xf numFmtId="164" fontId="7" fillId="3" borderId="2"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true" indent="1" shrinkToFit="false"/>
      <protection locked="true" hidden="false"/>
    </xf>
    <xf numFmtId="165" fontId="9" fillId="2" borderId="4" xfId="0" applyFont="true" applyBorder="true" applyAlignment="true" applyProtection="true">
      <alignment horizontal="right" vertical="center" textRotation="0" wrapText="false" indent="0" shrinkToFit="false"/>
      <protection locked="false" hidden="false"/>
    </xf>
    <xf numFmtId="165" fontId="10" fillId="4" borderId="5" xfId="0" applyFont="true" applyBorder="true" applyAlignment="true" applyProtection="false">
      <alignment horizontal="right" vertical="center" textRotation="0" wrapText="false" indent="0" shrinkToFit="false"/>
      <protection locked="true" hidden="false"/>
    </xf>
    <xf numFmtId="164" fontId="8" fillId="0" borderId="3" xfId="0" applyFont="true" applyBorder="true" applyAlignment="true" applyProtection="false">
      <alignment horizontal="left" vertical="center" textRotation="0" wrapText="false" indent="1" shrinkToFit="false"/>
      <protection locked="true" hidden="false"/>
    </xf>
    <xf numFmtId="166" fontId="9" fillId="2" borderId="4" xfId="0" applyFont="true" applyBorder="true" applyAlignment="true" applyProtection="true">
      <alignment horizontal="right" vertical="center" textRotation="0" wrapText="false" indent="0" shrinkToFit="false"/>
      <protection locked="false" hidden="false"/>
    </xf>
    <xf numFmtId="164" fontId="11" fillId="0" borderId="6" xfId="0" applyFont="true" applyBorder="true" applyAlignment="true" applyProtection="false">
      <alignment horizontal="right" vertical="center" textRotation="0" wrapText="false" indent="0" shrinkToFit="false"/>
      <protection locked="true" hidden="false"/>
    </xf>
    <xf numFmtId="165" fontId="11" fillId="4" borderId="5" xfId="0" applyFont="true" applyBorder="true" applyAlignment="true" applyProtection="false">
      <alignment horizontal="right" vertical="center" textRotation="0" wrapText="false" indent="0" shrinkToFit="false"/>
      <protection locked="true" hidden="false"/>
    </xf>
    <xf numFmtId="164" fontId="12" fillId="3" borderId="2" xfId="0" applyFont="true" applyBorder="true" applyAlignment="true" applyProtection="false">
      <alignment horizontal="right" vertical="center" textRotation="0" wrapText="true" indent="0" shrinkToFit="false"/>
      <protection locked="true" hidden="false"/>
    </xf>
    <xf numFmtId="165" fontId="13" fillId="3" borderId="5" xfId="0" applyFont="true" applyBorder="true" applyAlignment="true" applyProtection="false">
      <alignment horizontal="right" vertical="center" textRotation="0" wrapText="false" indent="0" shrinkToFit="false"/>
      <protection locked="true" hidden="false"/>
    </xf>
    <xf numFmtId="167" fontId="9" fillId="2" borderId="4" xfId="0" applyFont="true" applyBorder="true" applyAlignment="true" applyProtection="true">
      <alignment horizontal="right" vertical="center" textRotation="0" wrapText="false" indent="0" shrinkToFit="false"/>
      <protection locked="false" hidden="false"/>
    </xf>
    <xf numFmtId="164" fontId="11" fillId="0" borderId="6" xfId="0" applyFont="true" applyBorder="true" applyAlignment="true" applyProtection="false">
      <alignment horizontal="right" vertical="center" textRotation="0" wrapText="true" indent="0" shrinkToFit="false"/>
      <protection locked="true" hidden="false"/>
    </xf>
    <xf numFmtId="165" fontId="11" fillId="2" borderId="4" xfId="0" applyFont="true" applyBorder="true" applyAlignment="true" applyProtection="true">
      <alignment horizontal="right" vertical="center" textRotation="0" wrapText="false" indent="0" shrinkToFit="false"/>
      <protection locked="false" hidden="false"/>
    </xf>
    <xf numFmtId="168" fontId="11" fillId="4" borderId="5" xfId="0" applyFont="true" applyBorder="true" applyAlignment="true" applyProtection="false">
      <alignment horizontal="center" vertical="center" textRotation="0" wrapText="false" indent="0" shrinkToFit="false"/>
      <protection locked="true" hidden="false"/>
    </xf>
    <xf numFmtId="164" fontId="14" fillId="0" borderId="0" xfId="0" applyFont="true" applyBorder="false" applyAlignment="true" applyProtection="false">
      <alignment horizontal="left" vertical="center" textRotation="0" wrapText="false" indent="0" shrinkToFit="false"/>
      <protection locked="true" hidden="false"/>
    </xf>
    <xf numFmtId="169" fontId="11" fillId="4" borderId="5" xfId="0" applyFont="true" applyBorder="true" applyAlignment="true" applyProtection="false">
      <alignment horizontal="right" vertical="center" textRotation="0" wrapText="false" indent="0" shrinkToFit="false"/>
      <protection locked="true" hidden="false"/>
    </xf>
    <xf numFmtId="169" fontId="10" fillId="4" borderId="5" xfId="0" applyFont="true" applyBorder="true" applyAlignment="true" applyProtection="false">
      <alignment horizontal="right" vertical="center" textRotation="0" wrapText="false" indent="0" shrinkToFit="false"/>
      <protection locked="true" hidden="false"/>
    </xf>
    <xf numFmtId="164" fontId="12" fillId="3" borderId="2" xfId="0" applyFont="true" applyBorder="true" applyAlignment="true" applyProtection="false">
      <alignment horizontal="right" vertical="center" textRotation="0" wrapText="false" indent="0" shrinkToFit="false"/>
      <protection locked="true" hidden="false"/>
    </xf>
    <xf numFmtId="169" fontId="13" fillId="3" borderId="5" xfId="0" applyFont="true" applyBorder="true" applyAlignment="true" applyProtection="false">
      <alignment horizontal="right" vertical="center" textRotation="0" wrapText="false" indent="0" shrinkToFit="false"/>
      <protection locked="true" hidden="false"/>
    </xf>
    <xf numFmtId="170" fontId="9" fillId="2" borderId="4" xfId="0" applyFont="true" applyBorder="true" applyAlignment="true" applyProtection="true">
      <alignment horizontal="right" vertical="center" textRotation="0" wrapText="false" indent="0" shrinkToFit="false"/>
      <protection locked="false" hidden="false"/>
    </xf>
    <xf numFmtId="168" fontId="10" fillId="4" borderId="5" xfId="0" applyFont="true" applyBorder="true" applyAlignment="true" applyProtection="false">
      <alignment horizontal="center" vertical="center" textRotation="0" wrapText="false" indent="0" shrinkToFit="false"/>
      <protection locked="true" hidden="false"/>
    </xf>
    <xf numFmtId="167" fontId="13" fillId="3" borderId="5" xfId="0" applyFont="true" applyBorder="true" applyAlignment="true" applyProtection="false">
      <alignment horizontal="center" vertical="center" textRotation="0" wrapText="false" indent="0" shrinkToFit="false"/>
      <protection locked="true" hidden="false"/>
    </xf>
    <xf numFmtId="164" fontId="15" fillId="4" borderId="7" xfId="0" applyFont="true" applyBorder="true" applyAlignment="true" applyProtection="false">
      <alignment horizontal="center" vertical="center" textRotation="0" wrapText="false" indent="0" shrinkToFit="false"/>
      <protection locked="true" hidden="false"/>
    </xf>
    <xf numFmtId="164" fontId="15" fillId="4" borderId="8" xfId="0" applyFont="true" applyBorder="true" applyAlignment="true" applyProtection="false">
      <alignment horizontal="center" vertical="center" textRotation="0" wrapText="false" indent="0" shrinkToFit="false"/>
      <protection locked="true" hidden="false"/>
    </xf>
    <xf numFmtId="165" fontId="16" fillId="4" borderId="9" xfId="0" applyFont="true" applyBorder="true" applyAlignment="true" applyProtection="false">
      <alignment horizontal="center" vertical="center" textRotation="0" wrapText="false" indent="0" shrinkToFit="false"/>
      <protection locked="true" hidden="false"/>
    </xf>
    <xf numFmtId="165" fontId="17" fillId="4" borderId="10" xfId="0" applyFont="true" applyBorder="true" applyAlignment="true" applyProtection="false">
      <alignment horizontal="center" vertical="center" textRotation="0" wrapText="false" indent="0" shrinkToFit="false"/>
      <protection locked="true" hidden="false"/>
    </xf>
    <xf numFmtId="167" fontId="18" fillId="4" borderId="10" xfId="0" applyFont="true" applyBorder="true" applyAlignment="true" applyProtection="false">
      <alignment horizontal="center" vertical="center" textRotation="0" wrapText="false" indent="0" shrinkToFit="false"/>
      <protection locked="true" hidden="false"/>
    </xf>
    <xf numFmtId="165" fontId="16" fillId="4" borderId="10" xfId="0" applyFont="true" applyBorder="true" applyAlignment="true" applyProtection="false">
      <alignment horizontal="center" vertical="center" textRotation="0" wrapText="false" indent="0" shrinkToFit="false"/>
      <protection locked="true" hidden="false"/>
    </xf>
    <xf numFmtId="164" fontId="21" fillId="5" borderId="0" xfId="0" applyFont="true" applyBorder="true" applyAlignment="true" applyProtection="false">
      <alignment horizontal="left" vertical="center" textRotation="0" wrapText="false" indent="0" shrinkToFit="false"/>
      <protection locked="true" hidden="false"/>
    </xf>
    <xf numFmtId="164" fontId="22"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23" fillId="0" borderId="0" xfId="0" applyFont="true" applyBorder="false" applyAlignment="true" applyProtection="false">
      <alignment horizontal="left" vertical="center" textRotation="0" wrapText="false" indent="0" shrinkToFit="false"/>
      <protection locked="true" hidden="false"/>
    </xf>
    <xf numFmtId="164" fontId="24" fillId="6" borderId="0" xfId="0" applyFont="true" applyBorder="true" applyAlignment="true" applyProtection="false">
      <alignment horizontal="left" vertical="top" textRotation="0" wrapText="true" indent="0" shrinkToFit="false"/>
      <protection locked="true" hidden="false"/>
    </xf>
    <xf numFmtId="164" fontId="25" fillId="2" borderId="0" xfId="0" applyFont="true" applyBorder="true" applyAlignment="true" applyProtection="false">
      <alignment horizontal="left" vertical="center" textRotation="0" wrapText="false" indent="0" shrinkToFit="false"/>
      <protection locked="true" hidden="false"/>
    </xf>
    <xf numFmtId="164" fontId="26" fillId="4" borderId="0" xfId="0" applyFont="true" applyBorder="true" applyAlignment="true" applyProtection="false">
      <alignment horizontal="left" vertical="center" textRotation="0" wrapText="false" indent="0" shrinkToFit="false"/>
      <protection locked="true" hidden="false"/>
    </xf>
    <xf numFmtId="164" fontId="27" fillId="7"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Calibri"/>
        <charset val="1"/>
        <family val="0"/>
        <b val="1"/>
        <color rgb="FF1B6349"/>
      </font>
      <fill>
        <patternFill>
          <bgColor rgb="FFE6F4EE"/>
        </patternFill>
      </fill>
    </dxf>
    <dxf>
      <font>
        <name val="Calibri"/>
        <charset val="1"/>
        <family val="0"/>
        <b val="1"/>
        <color rgb="FFC0392B"/>
      </font>
      <fill>
        <patternFill>
          <bgColor rgb="FFFCE9E6"/>
        </patternFill>
      </fill>
    </dxf>
  </dxfs>
  <colors>
    <indexedColors>
      <rgbColor rgb="FF000000"/>
      <rgbColor rgb="FFFFFFFF"/>
      <rgbColor rgb="FFFF0000"/>
      <rgbColor rgb="FF00FF00"/>
      <rgbColor rgb="FF0000FF"/>
      <rgbColor rgb="FFFFFF00"/>
      <rgbColor rgb="FFFF00FF"/>
      <rgbColor rgb="FF00FFFF"/>
      <rgbColor rgb="FF800000"/>
      <rgbColor rgb="FF008000"/>
      <rgbColor rgb="FF07142B"/>
      <rgbColor rgb="FF808000"/>
      <rgbColor rgb="FF800080"/>
      <rgbColor rgb="FF1B6349"/>
      <rgbColor rgb="FFD9D9D9"/>
      <rgbColor rgb="FF78808F"/>
      <rgbColor rgb="FF6C8FD8"/>
      <rgbColor rgb="FFBE4B48"/>
      <rgbColor rgb="FFF1F3F6"/>
      <rgbColor rgb="FFE6F4EE"/>
      <rgbColor rgb="FF660066"/>
      <rgbColor rgb="FFFF8080"/>
      <rgbColor rgb="FF0066CC"/>
      <rgbColor rgb="FFD8DCE4"/>
      <rgbColor rgb="FF000080"/>
      <rgbColor rgb="FFFF00FF"/>
      <rgbColor rgb="FFFFFF00"/>
      <rgbColor rgb="FF00FFFF"/>
      <rgbColor rgb="FF800080"/>
      <rgbColor rgb="FF800000"/>
      <rgbColor rgb="FF008080"/>
      <rgbColor rgb="FF0000FF"/>
      <rgbColor rgb="FF00CCFF"/>
      <rgbColor rgb="FFE8F0FE"/>
      <rgbColor rgb="FFE9ECF1"/>
      <rgbColor rgb="FFFCE9E6"/>
      <rgbColor rgb="FF99CCFF"/>
      <rgbColor rgb="FFFF99CC"/>
      <rgbColor rgb="FFCC99FF"/>
      <rgbColor rgb="FFFFCC99"/>
      <rgbColor rgb="FF1F4FD8"/>
      <rgbColor rgb="FF33CCCC"/>
      <rgbColor rgb="FF99CC00"/>
      <rgbColor rgb="FFFFCC00"/>
      <rgbColor rgb="FFFF9900"/>
      <rgbColor rgb="FFFF6600"/>
      <rgbColor rgb="FF4A7EBB"/>
      <rgbColor rgb="FF878787"/>
      <rgbColor rgb="FF12284F"/>
      <rgbColor rgb="FF339966"/>
      <rgbColor rgb="FF12161D"/>
      <rgbColor rgb="FF333300"/>
      <rgbColor rgb="FFC0392B"/>
      <rgbColor rgb="FF993366"/>
      <rgbColor rgb="FF333399"/>
      <rgbColor rgb="FF4C546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Presupuesto contra real, mes a mes</a:t>
            </a:r>
          </a:p>
        </c:rich>
      </c:tx>
      <c:overlay val="0"/>
      <c:spPr>
        <a:noFill/>
        <a:ln w="0">
          <a:noFill/>
        </a:ln>
      </c:spPr>
    </c:title>
    <c:autoTitleDeleted val="0"/>
    <c:plotArea>
      <c:lineChart>
        <c:grouping val="standard"/>
        <c:varyColors val="0"/>
        <c:ser>
          <c:idx val="0"/>
          <c:order val="0"/>
          <c:tx>
            <c:strRef>
              <c:f>Plantilla!C59</c:f>
              <c:strCache>
                <c:ptCount val="1"/>
                <c:pt idx="0">
                  <c:v>Ventas
presupuestadas</c:v>
                </c:pt>
              </c:strCache>
            </c:strRef>
          </c:tx>
          <c:spPr>
            <a:solidFill>
              <a:srgbClr val="4a7ebb"/>
            </a:solidFill>
            <a:ln w="28440">
              <a:solidFill>
                <a:srgbClr val="4a7ebb"/>
              </a:solidFill>
              <a:round/>
            </a:ln>
          </c:spPr>
          <c:marker>
            <c:symbol val="circle"/>
            <c:size val="5"/>
            <c:spPr>
              <a:solidFill>
                <a:srgbClr val="4a7eb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Plantilla!$B$60:$B$71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Plantilla!$C$60:$C$71</c:f>
              <c:numCache>
                <c:formatCode>General</c:formatCode>
                <c:ptCount val="12"/>
              </c:numCache>
            </c:numRef>
          </c:val>
          <c:smooth val="0"/>
        </c:ser>
        <c:ser>
          <c:idx val="1"/>
          <c:order val="1"/>
          <c:tx>
            <c:strRef>
              <c:f>Plantilla!D59</c:f>
              <c:strCache>
                <c:ptCount val="1"/>
                <c:pt idx="0">
                  <c:v>Ventas
reales</c:v>
                </c:pt>
              </c:strCache>
            </c:strRef>
          </c:tx>
          <c:spPr>
            <a:solidFill>
              <a:srgbClr val="be4b48"/>
            </a:solidFill>
            <a:ln w="28440">
              <a:solidFill>
                <a:srgbClr val="be4b48"/>
              </a:solidFill>
              <a:round/>
            </a:ln>
          </c:spPr>
          <c:marker>
            <c:symbol val="circle"/>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Plantilla!$B$60:$B$71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Plantilla!$D$60:$D$71</c:f>
              <c:numCache>
                <c:formatCode>General</c:formatCode>
                <c:ptCount val="12"/>
              </c:numCache>
            </c:numRef>
          </c:val>
          <c:smooth val="0"/>
        </c:ser>
        <c:hiLowLines>
          <c:spPr>
            <a:ln w="0">
              <a:noFill/>
            </a:ln>
          </c:spPr>
        </c:hiLowLines>
        <c:marker val="1"/>
        <c:axId val="32566526"/>
        <c:axId val="79316171"/>
      </c:lineChart>
      <c:catAx>
        <c:axId val="3256652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9316171"/>
        <c:crosses val="autoZero"/>
        <c:auto val="1"/>
        <c:lblAlgn val="ctr"/>
        <c:lblOffset val="100"/>
        <c:noMultiLvlLbl val="0"/>
      </c:catAx>
      <c:valAx>
        <c:axId val="79316171"/>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2566526"/>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Presupuesto contra real, mes a mes</a:t>
            </a:r>
          </a:p>
        </c:rich>
      </c:tx>
      <c:overlay val="0"/>
      <c:spPr>
        <a:noFill/>
        <a:ln w="0">
          <a:noFill/>
        </a:ln>
      </c:spPr>
    </c:title>
    <c:autoTitleDeleted val="0"/>
    <c:plotArea>
      <c:lineChart>
        <c:grouping val="standard"/>
        <c:varyColors val="0"/>
        <c:ser>
          <c:idx val="0"/>
          <c:order val="0"/>
          <c:tx>
            <c:strRef>
              <c:f>Ejemplo!C59</c:f>
              <c:strCache>
                <c:ptCount val="1"/>
                <c:pt idx="0">
                  <c:v>Ventas
presupuestadas</c:v>
                </c:pt>
              </c:strCache>
            </c:strRef>
          </c:tx>
          <c:spPr>
            <a:solidFill>
              <a:srgbClr val="4a7ebb"/>
            </a:solidFill>
            <a:ln w="28440">
              <a:solidFill>
                <a:srgbClr val="4a7ebb"/>
              </a:solidFill>
              <a:round/>
            </a:ln>
          </c:spPr>
          <c:marker>
            <c:symbol val="circle"/>
            <c:size val="5"/>
            <c:spPr>
              <a:solidFill>
                <a:srgbClr val="4a7ebb"/>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Ejemplo!$B$60:$B$71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Ejemplo!$C$60:$C$71</c:f>
              <c:numCache>
                <c:formatCode>#,##0" €";[RED]\-#,##0" €"</c:formatCode>
                <c:ptCount val="12"/>
                <c:pt idx="0">
                  <c:v>128000</c:v>
                </c:pt>
                <c:pt idx="1">
                  <c:v>132000</c:v>
                </c:pt>
                <c:pt idx="2">
                  <c:v>145000</c:v>
                </c:pt>
                <c:pt idx="3">
                  <c:v>146000</c:v>
                </c:pt>
                <c:pt idx="4">
                  <c:v>150000</c:v>
                </c:pt>
                <c:pt idx="5">
                  <c:v>155000</c:v>
                </c:pt>
                <c:pt idx="6">
                  <c:v>150000</c:v>
                </c:pt>
                <c:pt idx="7">
                  <c:v>92000</c:v>
                </c:pt>
                <c:pt idx="8">
                  <c:v>152000</c:v>
                </c:pt>
                <c:pt idx="9">
                  <c:v>165000</c:v>
                </c:pt>
                <c:pt idx="10">
                  <c:v>158000</c:v>
                </c:pt>
                <c:pt idx="11">
                  <c:v>157000</c:v>
                </c:pt>
              </c:numCache>
            </c:numRef>
          </c:val>
          <c:smooth val="0"/>
        </c:ser>
        <c:ser>
          <c:idx val="1"/>
          <c:order val="1"/>
          <c:tx>
            <c:strRef>
              <c:f>Ejemplo!D59</c:f>
              <c:strCache>
                <c:ptCount val="1"/>
                <c:pt idx="0">
                  <c:v>Ventas
reales</c:v>
                </c:pt>
              </c:strCache>
            </c:strRef>
          </c:tx>
          <c:spPr>
            <a:solidFill>
              <a:srgbClr val="be4b48"/>
            </a:solidFill>
            <a:ln w="28440">
              <a:solidFill>
                <a:srgbClr val="be4b48"/>
              </a:solidFill>
              <a:round/>
            </a:ln>
          </c:spPr>
          <c:marker>
            <c:symbol val="circle"/>
            <c:size val="5"/>
            <c:spPr>
              <a:solidFill>
                <a:srgbClr val="be4b48"/>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Ejemplo!$B$60:$B$71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Ejemplo!$D$60:$D$71</c:f>
              <c:numCache>
                <c:formatCode>#,##0" €";[RED]\-#,##0" €"</c:formatCode>
                <c:ptCount val="12"/>
                <c:pt idx="0">
                  <c:v>126000</c:v>
                </c:pt>
                <c:pt idx="1">
                  <c:v>130000</c:v>
                </c:pt>
                <c:pt idx="2">
                  <c:v>158000</c:v>
                </c:pt>
                <c:pt idx="3">
                  <c:v>134000</c:v>
                </c:pt>
              </c:numCache>
            </c:numRef>
          </c:val>
          <c:smooth val="0"/>
        </c:ser>
        <c:hiLowLines>
          <c:spPr>
            <a:ln w="0">
              <a:noFill/>
            </a:ln>
          </c:spPr>
        </c:hiLowLines>
        <c:marker val="1"/>
        <c:axId val="99614104"/>
        <c:axId val="1496504"/>
      </c:lineChart>
      <c:catAx>
        <c:axId val="9961410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496504"/>
        <c:crosses val="autoZero"/>
        <c:auto val="1"/>
        <c:lblAlgn val="ctr"/>
        <c:lblOffset val="100"/>
        <c:noMultiLvlLbl val="0"/>
      </c:catAx>
      <c:valAx>
        <c:axId val="1496504"/>
        <c:scaling>
          <c:orientation val="minMax"/>
        </c:scaling>
        <c:delete val="0"/>
        <c:axPos val="l"/>
        <c:numFmt formatCode="#,##0&quot; €&quot;;[RED]\-#,##0&quot; €&quot;"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9614104"/>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77</xdr:row>
      <xdr:rowOff>0</xdr:rowOff>
    </xdr:from>
    <xdr:to>
      <xdr:col>7</xdr:col>
      <xdr:colOff>518400</xdr:colOff>
      <xdr:row>94</xdr:row>
      <xdr:rowOff>1080</xdr:rowOff>
    </xdr:to>
    <xdr:graphicFrame>
      <xdr:nvGraphicFramePr>
        <xdr:cNvPr id="0" name="Chart 1"/>
        <xdr:cNvGraphicFramePr/>
      </xdr:nvGraphicFramePr>
      <xdr:xfrm>
        <a:off x="154800" y="2255508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77</xdr:row>
      <xdr:rowOff>0</xdr:rowOff>
    </xdr:from>
    <xdr:to>
      <xdr:col>7</xdr:col>
      <xdr:colOff>518400</xdr:colOff>
      <xdr:row>94</xdr:row>
      <xdr:rowOff>1080</xdr:rowOff>
    </xdr:to>
    <xdr:graphicFrame>
      <xdr:nvGraphicFramePr>
        <xdr:cNvPr id="1" name="Chart 1"/>
        <xdr:cNvGraphicFramePr/>
      </xdr:nvGraphicFramePr>
      <xdr:xfrm>
        <a:off x="154800" y="22555080"/>
        <a:ext cx="791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7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3"/>
    <col collapsed="false" customWidth="true" hidden="false" outlineLevel="0" max="4" min="3" style="0" width="15"/>
    <col collapsed="false" customWidth="true" hidden="false" outlineLevel="0" max="5" min="5" style="0" width="13"/>
    <col collapsed="false" customWidth="true" hidden="false" outlineLevel="0" max="6" min="6" style="0" width="14"/>
    <col collapsed="false" customWidth="true" hidden="false" outlineLevel="0" max="7" min="7" style="0" width="15"/>
    <col collapsed="false" customWidth="true" hidden="false" outlineLevel="0" max="8" min="8" style="0" width="14"/>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 t="s">
        <v>2</v>
      </c>
      <c r="C4" s="3"/>
      <c r="D4" s="3"/>
      <c r="E4" s="3"/>
      <c r="F4" s="3"/>
      <c r="G4" s="3"/>
      <c r="H4" s="3"/>
    </row>
    <row r="5" customFormat="false" ht="9.75" hidden="false" customHeight="true" outlineLevel="0" collapsed="false"/>
    <row r="7" customFormat="false" ht="30" hidden="false" customHeight="true" outlineLevel="0" collapsed="false">
      <c r="B7" s="4" t="s">
        <v>3</v>
      </c>
      <c r="C7" s="5" t="s">
        <v>4</v>
      </c>
      <c r="D7" s="5" t="s">
        <v>5</v>
      </c>
    </row>
    <row r="8" customFormat="false" ht="34.5" hidden="false" customHeight="true" outlineLevel="0" collapsed="false">
      <c r="B8" s="6" t="s">
        <v>6</v>
      </c>
      <c r="C8" s="7"/>
      <c r="D8" s="8" t="str">
        <f aca="false">IF(C8="","",C8/12)</f>
        <v/>
      </c>
    </row>
    <row r="9" customFormat="false" ht="18.75" hidden="false" customHeight="true" outlineLevel="0" collapsed="false">
      <c r="B9" s="9" t="s">
        <v>7</v>
      </c>
      <c r="C9" s="7"/>
      <c r="D9" s="8" t="str">
        <f aca="false">IF(C9="","",C9/12)</f>
        <v/>
      </c>
    </row>
    <row r="10" customFormat="false" ht="34.5" hidden="false" customHeight="true" outlineLevel="0" collapsed="false">
      <c r="B10" s="6" t="s">
        <v>8</v>
      </c>
      <c r="C10" s="10"/>
    </row>
    <row r="11" customFormat="false" ht="19.5" hidden="false" customHeight="true" outlineLevel="0" collapsed="false">
      <c r="B11" s="11" t="s">
        <v>9</v>
      </c>
      <c r="C11" s="12" t="str">
        <f aca="false">IF(C8="","",C8+N(C9))</f>
        <v/>
      </c>
      <c r="D11" s="12" t="str">
        <f aca="false">IF(C11="","",C11/12)</f>
        <v/>
      </c>
    </row>
    <row r="12" customFormat="false" ht="34.5" hidden="false" customHeight="true" outlineLevel="0" collapsed="false">
      <c r="B12" s="13" t="s">
        <v>10</v>
      </c>
      <c r="C12" s="14" t="str">
        <f aca="false">IF(OR(C11="",C10="",C10&lt;=0),"",C11/(C10/100))</f>
        <v/>
      </c>
      <c r="D12" s="14" t="str">
        <f aca="false">IF(C12="","",C12/12)</f>
        <v/>
      </c>
    </row>
    <row r="14" customFormat="false" ht="30" hidden="false" customHeight="true" outlineLevel="0" collapsed="false">
      <c r="B14" s="4" t="s">
        <v>11</v>
      </c>
      <c r="C14" s="5" t="s">
        <v>12</v>
      </c>
      <c r="D14" s="5" t="s">
        <v>13</v>
      </c>
    </row>
    <row r="15" customFormat="false" ht="18.75" hidden="false" customHeight="true" outlineLevel="0" collapsed="false">
      <c r="B15" s="9" t="s">
        <v>14</v>
      </c>
      <c r="C15" s="7"/>
    </row>
    <row r="16" customFormat="false" ht="34.5" hidden="false" customHeight="true" outlineLevel="0" collapsed="false">
      <c r="B16" s="6" t="s">
        <v>15</v>
      </c>
      <c r="C16" s="15"/>
      <c r="D16" s="8" t="str">
        <f aca="false">IF(OR(C15="",C16="",C16=0),"",C15/C16)</f>
        <v/>
      </c>
    </row>
    <row r="17" customFormat="false" ht="34.5" hidden="false" customHeight="true" outlineLevel="0" collapsed="false">
      <c r="B17" s="6" t="s">
        <v>16</v>
      </c>
      <c r="C17" s="15"/>
    </row>
    <row r="18" customFormat="false" ht="34.5" hidden="false" customHeight="true" outlineLevel="0" collapsed="false">
      <c r="B18" s="16" t="s">
        <v>17</v>
      </c>
      <c r="C18" s="12" t="str">
        <f aca="false">IF(OR(D16="",C17=""),"",D16*C17)</f>
        <v/>
      </c>
      <c r="D18" s="12" t="str">
        <f aca="false">IF(C18="","",C18/12)</f>
        <v/>
      </c>
    </row>
    <row r="20" customFormat="false" ht="30" hidden="false" customHeight="true" outlineLevel="0" collapsed="false">
      <c r="B20" s="4" t="s">
        <v>18</v>
      </c>
      <c r="C20" s="5" t="s">
        <v>19</v>
      </c>
      <c r="D20" s="5" t="s">
        <v>20</v>
      </c>
    </row>
    <row r="21" customFormat="false" ht="34.5" hidden="false" customHeight="true" outlineLevel="0" collapsed="false">
      <c r="B21" s="6" t="s">
        <v>21</v>
      </c>
      <c r="C21" s="10"/>
      <c r="D21" s="8" t="str">
        <f aca="false">IF(OR(C21="",C15=""),"",C15*C21/100)</f>
        <v/>
      </c>
    </row>
    <row r="22" customFormat="false" ht="34.5" hidden="false" customHeight="true" outlineLevel="0" collapsed="false">
      <c r="B22" s="6" t="s">
        <v>22</v>
      </c>
      <c r="D22" s="7"/>
    </row>
    <row r="23" customFormat="false" ht="34.5" hidden="false" customHeight="true" outlineLevel="0" collapsed="false">
      <c r="B23" s="6" t="s">
        <v>23</v>
      </c>
      <c r="C23" s="10"/>
    </row>
    <row r="25" customFormat="false" ht="30" hidden="false" customHeight="true" outlineLevel="0" collapsed="false">
      <c r="B25" s="4" t="s">
        <v>24</v>
      </c>
      <c r="C25" s="5" t="s">
        <v>12</v>
      </c>
      <c r="D25" s="5" t="s">
        <v>13</v>
      </c>
    </row>
    <row r="26" customFormat="false" ht="34.5" hidden="false" customHeight="true" outlineLevel="0" collapsed="false">
      <c r="B26" s="6" t="s">
        <v>25</v>
      </c>
      <c r="C26" s="10"/>
    </row>
    <row r="27" customFormat="false" ht="18.75" hidden="false" customHeight="true" outlineLevel="0" collapsed="false">
      <c r="B27" s="9" t="s">
        <v>26</v>
      </c>
      <c r="D27" s="8" t="str">
        <f aca="false">IF(OR(C15="",C26="",C21=""),"",C15*(1+C26/100)*(1+C21/100))</f>
        <v/>
      </c>
    </row>
    <row r="28" customFormat="false" ht="34.5" hidden="false" customHeight="true" outlineLevel="0" collapsed="false">
      <c r="B28" s="16" t="s">
        <v>27</v>
      </c>
      <c r="C28" s="17"/>
    </row>
    <row r="29" customFormat="false" ht="18.75" hidden="false" customHeight="true" outlineLevel="0" collapsed="false">
      <c r="B29" s="9" t="s">
        <v>28</v>
      </c>
      <c r="D29" s="18" t="str">
        <f aca="false">IF(OR(C28="",C18="",C21=""),"",IF(C28/(1+C21/100)&gt;C18,"NO CABE: estás presupuestando contratar","Cabe sin contratar a nadie"))</f>
        <v/>
      </c>
    </row>
    <row r="31" customFormat="false" ht="24" hidden="false" customHeight="true" outlineLevel="0" collapsed="false">
      <c r="B31" s="19" t="s">
        <v>29</v>
      </c>
    </row>
    <row r="32" customFormat="false" ht="31.5" hidden="false" customHeight="true" outlineLevel="0" collapsed="false">
      <c r="B32" s="4" t="s">
        <v>30</v>
      </c>
      <c r="C32" s="5" t="s">
        <v>31</v>
      </c>
      <c r="D32" s="5" t="s">
        <v>32</v>
      </c>
      <c r="E32" s="5" t="s">
        <v>33</v>
      </c>
      <c r="F32" s="5" t="s">
        <v>34</v>
      </c>
    </row>
    <row r="33" customFormat="false" ht="19.5" hidden="false" customHeight="true" outlineLevel="0" collapsed="false">
      <c r="B33" s="11" t="s">
        <v>35</v>
      </c>
      <c r="C33" s="12" t="str">
        <f aca="false">IF(C15="","",C15)</f>
        <v/>
      </c>
      <c r="D33" s="12" t="str">
        <f aca="false">IF(C28="","",C28)</f>
        <v/>
      </c>
      <c r="E33" s="20" t="str">
        <f aca="false">IF(D33="","",1)</f>
        <v/>
      </c>
      <c r="F33" s="12" t="str">
        <f aca="false">IF(OR(C33="",D33=""),"",D33-C33)</f>
        <v/>
      </c>
    </row>
    <row r="34" customFormat="false" ht="18.75" hidden="false" customHeight="true" outlineLevel="0" collapsed="false">
      <c r="B34" s="9" t="s">
        <v>36</v>
      </c>
      <c r="C34" s="7"/>
      <c r="D34" s="7"/>
      <c r="E34" s="21" t="str">
        <f aca="false">IF(OR(D34="",D33="",D33=0),"",D34/D33)</f>
        <v/>
      </c>
      <c r="F34" s="8" t="str">
        <f aca="false">IF(OR(C34="",D34=""),"",D34-C34)</f>
        <v/>
      </c>
    </row>
    <row r="35" customFormat="false" ht="19.5" hidden="false" customHeight="true" outlineLevel="0" collapsed="false">
      <c r="B35" s="11" t="s">
        <v>37</v>
      </c>
      <c r="C35" s="12" t="str">
        <f aca="false">IF(OR(C33="",C34=""),"",C33-C34)</f>
        <v/>
      </c>
      <c r="D35" s="12" t="str">
        <f aca="false">IF(OR(D33="",D34=""),"",D33-D34)</f>
        <v/>
      </c>
      <c r="E35" s="20" t="str">
        <f aca="false">IF(OR(D35="",D33="",D33=0),"",D35/D33)</f>
        <v/>
      </c>
      <c r="F35" s="12" t="str">
        <f aca="false">IF(OR(C35="",D35=""),"",D35-C35)</f>
        <v/>
      </c>
    </row>
    <row r="36" customFormat="false" ht="18.75" hidden="false" customHeight="true" outlineLevel="0" collapsed="false">
      <c r="B36" s="9" t="s">
        <v>38</v>
      </c>
      <c r="C36" s="8" t="str">
        <f aca="false">IF(C8="","",C8)</f>
        <v/>
      </c>
      <c r="D36" s="7"/>
      <c r="E36" s="21" t="str">
        <f aca="false">IF(OR(D36="",D33="",D33=0),"",D36/D33)</f>
        <v/>
      </c>
      <c r="F36" s="8" t="str">
        <f aca="false">IF(OR(C36="",D36=""),"",D36-C36)</f>
        <v/>
      </c>
    </row>
    <row r="37" customFormat="false" ht="19.5" hidden="false" customHeight="true" outlineLevel="0" collapsed="false">
      <c r="B37" s="11" t="s">
        <v>39</v>
      </c>
      <c r="C37" s="12" t="str">
        <f aca="false">IF(OR(C35="",C36=""),"",C35-C36)</f>
        <v/>
      </c>
      <c r="D37" s="12" t="str">
        <f aca="false">IF(OR(D35="",D36=""),"",D35-D36)</f>
        <v/>
      </c>
      <c r="E37" s="20" t="str">
        <f aca="false">IF(OR(D37="",D33="",D33=0),"",D37/D33)</f>
        <v/>
      </c>
      <c r="F37" s="12" t="str">
        <f aca="false">IF(OR(C37="",D37=""),"",D37-C37)</f>
        <v/>
      </c>
    </row>
    <row r="38" customFormat="false" ht="18.75" hidden="false" customHeight="true" outlineLevel="0" collapsed="false">
      <c r="B38" s="9" t="s">
        <v>40</v>
      </c>
      <c r="C38" s="8" t="str">
        <f aca="false">IF(C9="","",C9)</f>
        <v/>
      </c>
      <c r="D38" s="7"/>
      <c r="E38" s="21" t="str">
        <f aca="false">IF(OR(D38="",D33="",D33=0),"",D38/D33)</f>
        <v/>
      </c>
      <c r="F38" s="8" t="str">
        <f aca="false">IF(OR(C38="",D38=""),"",D38-C38)</f>
        <v/>
      </c>
    </row>
    <row r="39" customFormat="false" ht="34.5" hidden="false" customHeight="true" outlineLevel="0" collapsed="false">
      <c r="B39" s="6" t="s">
        <v>41</v>
      </c>
      <c r="C39" s="7"/>
      <c r="D39" s="7"/>
      <c r="E39" s="21" t="str">
        <f aca="false">IF(OR(D39="",D33="",D33=0),"",D39/D33)</f>
        <v/>
      </c>
      <c r="F39" s="8" t="str">
        <f aca="false">IF(OR(C39="",D39=""),"",D39-C39)</f>
        <v/>
      </c>
    </row>
    <row r="40" customFormat="false" ht="19.5" hidden="false" customHeight="true" outlineLevel="0" collapsed="false">
      <c r="B40" s="11" t="s">
        <v>42</v>
      </c>
      <c r="C40" s="12" t="str">
        <f aca="false">IF(C37="","",C37-N(C38)-N(C39))</f>
        <v/>
      </c>
      <c r="D40" s="12" t="str">
        <f aca="false">IF(D37="","",D37-N(D38)-N(D39))</f>
        <v/>
      </c>
      <c r="E40" s="20" t="str">
        <f aca="false">IF(OR(D40="",D33="",D33=0),"",D40/D33)</f>
        <v/>
      </c>
      <c r="F40" s="12" t="str">
        <f aca="false">IF(OR(C40="",D40=""),"",D40-C40)</f>
        <v/>
      </c>
    </row>
    <row r="41" customFormat="false" ht="18.75" hidden="false" customHeight="true" outlineLevel="0" collapsed="false">
      <c r="B41" s="9" t="s">
        <v>43</v>
      </c>
      <c r="C41" s="8" t="str">
        <f aca="false">IF(OR(C40="",C23=""),"",C40*C23/100)</f>
        <v/>
      </c>
      <c r="D41" s="8" t="str">
        <f aca="false">IF(OR(D40="",C23=""),"",D40*C23/100)</f>
        <v/>
      </c>
      <c r="E41" s="21" t="str">
        <f aca="false">IF(OR(D41="",D33="",D33=0),"",D41/D33)</f>
        <v/>
      </c>
      <c r="F41" s="8" t="str">
        <f aca="false">IF(OR(C41="",D41=""),"",D41-C41)</f>
        <v/>
      </c>
    </row>
    <row r="42" customFormat="false" ht="19.5" hidden="false" customHeight="true" outlineLevel="0" collapsed="false">
      <c r="B42" s="22" t="s">
        <v>44</v>
      </c>
      <c r="C42" s="14" t="str">
        <f aca="false">IF(C40="","",C40-N(C41))</f>
        <v/>
      </c>
      <c r="D42" s="14" t="str">
        <f aca="false">IF(D40="","",D40-N(D41))</f>
        <v/>
      </c>
      <c r="E42" s="23" t="str">
        <f aca="false">IF(OR(D42="",D33="",D33=0),"",D42/D33)</f>
        <v/>
      </c>
      <c r="F42" s="14" t="str">
        <f aca="false">IF(OR(C42="",D42=""),"",D42-C42)</f>
        <v/>
      </c>
    </row>
    <row r="44" customFormat="false" ht="30" hidden="false" customHeight="true" outlineLevel="0" collapsed="false">
      <c r="B44" s="4" t="s">
        <v>45</v>
      </c>
      <c r="C44" s="5" t="s">
        <v>46</v>
      </c>
      <c r="D44" s="5" t="s">
        <v>5</v>
      </c>
    </row>
    <row r="45" customFormat="false" ht="18.75" hidden="false" customHeight="true" outlineLevel="0" collapsed="false">
      <c r="B45" s="9" t="s">
        <v>47</v>
      </c>
      <c r="C45" s="21" t="str">
        <f aca="false">IF(OR(D35="",D33="",D33=0),"",D35/D33)</f>
        <v/>
      </c>
    </row>
    <row r="46" customFormat="false" ht="18.75" hidden="false" customHeight="true" outlineLevel="0" collapsed="false">
      <c r="B46" s="9" t="s">
        <v>48</v>
      </c>
      <c r="C46" s="8" t="str">
        <f aca="false">IF(D36="","",D36+N(D38))</f>
        <v/>
      </c>
      <c r="D46" s="8" t="str">
        <f aca="false">IF(C46="","",C46/12)</f>
        <v/>
      </c>
    </row>
    <row r="47" customFormat="false" ht="34.5" hidden="false" customHeight="true" outlineLevel="0" collapsed="false">
      <c r="B47" s="13" t="s">
        <v>49</v>
      </c>
      <c r="C47" s="14" t="str">
        <f aca="false">IF(OR(C46="",C45="",C45&lt;=0),"",C46/C45)</f>
        <v/>
      </c>
      <c r="D47" s="14" t="str">
        <f aca="false">IF(C47="","",C47/12)</f>
        <v/>
      </c>
    </row>
    <row r="48" customFormat="false" ht="19.5" hidden="false" customHeight="true" outlineLevel="0" collapsed="false">
      <c r="B48" s="11" t="s">
        <v>50</v>
      </c>
      <c r="D48" s="20" t="str">
        <f aca="false">IF(OR(D33="",C47=""),"",(D33-C47)/D33)</f>
        <v/>
      </c>
    </row>
    <row r="50" customFormat="false" ht="24" hidden="false" customHeight="true" outlineLevel="0" collapsed="false">
      <c r="B50" s="19" t="s">
        <v>51</v>
      </c>
    </row>
    <row r="51" customFormat="false" ht="31.5" hidden="false" customHeight="true" outlineLevel="0" collapsed="false">
      <c r="B51" s="4" t="s">
        <v>52</v>
      </c>
      <c r="C51" s="5" t="s">
        <v>53</v>
      </c>
      <c r="D51" s="5" t="s">
        <v>54</v>
      </c>
      <c r="E51" s="5" t="s">
        <v>55</v>
      </c>
      <c r="F51" s="5" t="s">
        <v>56</v>
      </c>
    </row>
    <row r="52" customFormat="false" ht="18.75" hidden="false" customHeight="true" outlineLevel="0" collapsed="false">
      <c r="B52" s="9" t="s">
        <v>57</v>
      </c>
      <c r="C52" s="24"/>
      <c r="D52" s="24"/>
      <c r="E52" s="7"/>
      <c r="F52" s="8" t="str">
        <f aca="false">IF(OR(C52="",D52="",E52=""),"",(C52-D52)*E52)</f>
        <v/>
      </c>
    </row>
    <row r="53" customFormat="false" ht="18.75" hidden="false" customHeight="true" outlineLevel="0" collapsed="false">
      <c r="B53" s="9" t="s">
        <v>58</v>
      </c>
      <c r="C53" s="24"/>
      <c r="D53" s="24"/>
      <c r="E53" s="7"/>
      <c r="F53" s="8" t="str">
        <f aca="false">IF(OR(C53="",D53="",E53=""),"",(C53-D53)*E53)</f>
        <v/>
      </c>
    </row>
    <row r="54" customFormat="false" ht="34.5" hidden="false" customHeight="true" outlineLevel="0" collapsed="false">
      <c r="B54" s="6" t="s">
        <v>59</v>
      </c>
      <c r="D54" s="7"/>
    </row>
    <row r="55" customFormat="false" ht="19.5" hidden="false" customHeight="true" outlineLevel="0" collapsed="false">
      <c r="B55" s="22" t="s">
        <v>60</v>
      </c>
      <c r="F55" s="14" t="str">
        <f aca="false">IF(COUNT(F52:F53)=0,"",SUM(F52:F53))</f>
        <v/>
      </c>
    </row>
    <row r="57" customFormat="false" ht="34.5" hidden="false" customHeight="true" outlineLevel="0" collapsed="false">
      <c r="B57" s="6" t="s">
        <v>61</v>
      </c>
      <c r="C57" s="10"/>
    </row>
    <row r="58" customFormat="false" ht="24" hidden="false" customHeight="true" outlineLevel="0" collapsed="false">
      <c r="B58" s="19" t="s">
        <v>62</v>
      </c>
    </row>
    <row r="59" customFormat="false" ht="39.75" hidden="false" customHeight="true" outlineLevel="0" collapsed="false">
      <c r="B59" s="4" t="s">
        <v>63</v>
      </c>
      <c r="C59" s="5" t="s">
        <v>64</v>
      </c>
      <c r="D59" s="5" t="s">
        <v>65</v>
      </c>
      <c r="E59" s="5" t="s">
        <v>66</v>
      </c>
      <c r="F59" s="5" t="s">
        <v>67</v>
      </c>
      <c r="G59" s="5" t="s">
        <v>68</v>
      </c>
      <c r="H59" s="5" t="s">
        <v>69</v>
      </c>
    </row>
    <row r="60" customFormat="false" ht="18.75" hidden="false" customHeight="true" outlineLevel="0" collapsed="false">
      <c r="B60" s="9" t="s">
        <v>70</v>
      </c>
      <c r="C60" s="7"/>
      <c r="D60" s="7"/>
      <c r="E60" s="21" t="str">
        <f aca="false">IF(OR(C60="",D60="",C60=0),"",D60/C60-1)</f>
        <v/>
      </c>
      <c r="F60" s="25" t="str">
        <f aca="false">IF(OR(E60="",C57=""),"",IF(ABS(E60)&lt;=C57/100,"Dentro","FUERA"))</f>
        <v/>
      </c>
      <c r="G60" s="8" t="str">
        <f aca="false">IF(C60="","",SUM(C60:C60))</f>
        <v/>
      </c>
      <c r="H60" s="20" t="str">
        <f aca="false">IF(OR(D60="",G60="",G60=0),"",SUM(D60:D60)/G60-1)</f>
        <v/>
      </c>
    </row>
    <row r="61" customFormat="false" ht="18.75" hidden="false" customHeight="true" outlineLevel="0" collapsed="false">
      <c r="B61" s="9" t="s">
        <v>71</v>
      </c>
      <c r="C61" s="7"/>
      <c r="D61" s="7"/>
      <c r="E61" s="21" t="str">
        <f aca="false">IF(OR(C61="",D61="",C61=0),"",D61/C61-1)</f>
        <v/>
      </c>
      <c r="F61" s="25" t="str">
        <f aca="false">IF(OR(E61="",C57=""),"",IF(ABS(E61)&lt;=C57/100,"Dentro","FUERA"))</f>
        <v/>
      </c>
      <c r="G61" s="8" t="str">
        <f aca="false">IF(C61="","",SUM(C60:C61))</f>
        <v/>
      </c>
      <c r="H61" s="20" t="str">
        <f aca="false">IF(OR(D61="",G61="",G61=0),"",SUM(D60:D61)/G61-1)</f>
        <v/>
      </c>
    </row>
    <row r="62" customFormat="false" ht="18.75" hidden="false" customHeight="true" outlineLevel="0" collapsed="false">
      <c r="B62" s="9" t="s">
        <v>72</v>
      </c>
      <c r="C62" s="7"/>
      <c r="D62" s="7"/>
      <c r="E62" s="21" t="str">
        <f aca="false">IF(OR(C62="",D62="",C62=0),"",D62/C62-1)</f>
        <v/>
      </c>
      <c r="F62" s="25" t="str">
        <f aca="false">IF(OR(E62="",C57=""),"",IF(ABS(E62)&lt;=C57/100,"Dentro","FUERA"))</f>
        <v/>
      </c>
      <c r="G62" s="8" t="str">
        <f aca="false">IF(C62="","",SUM(C60:C62))</f>
        <v/>
      </c>
      <c r="H62" s="20" t="str">
        <f aca="false">IF(OR(D62="",G62="",G62=0),"",SUM(D60:D62)/G62-1)</f>
        <v/>
      </c>
    </row>
    <row r="63" customFormat="false" ht="18.75" hidden="false" customHeight="true" outlineLevel="0" collapsed="false">
      <c r="B63" s="9" t="s">
        <v>73</v>
      </c>
      <c r="C63" s="7"/>
      <c r="D63" s="7"/>
      <c r="E63" s="21" t="str">
        <f aca="false">IF(OR(C63="",D63="",C63=0),"",D63/C63-1)</f>
        <v/>
      </c>
      <c r="F63" s="25" t="str">
        <f aca="false">IF(OR(E63="",C57=""),"",IF(ABS(E63)&lt;=C57/100,"Dentro","FUERA"))</f>
        <v/>
      </c>
      <c r="G63" s="8" t="str">
        <f aca="false">IF(C63="","",SUM(C60:C63))</f>
        <v/>
      </c>
      <c r="H63" s="20" t="str">
        <f aca="false">IF(OR(D63="",G63="",G63=0),"",SUM(D60:D63)/G63-1)</f>
        <v/>
      </c>
    </row>
    <row r="64" customFormat="false" ht="18.75" hidden="false" customHeight="true" outlineLevel="0" collapsed="false">
      <c r="B64" s="9" t="s">
        <v>74</v>
      </c>
      <c r="C64" s="7"/>
      <c r="D64" s="7"/>
      <c r="E64" s="21" t="str">
        <f aca="false">IF(OR(C64="",D64="",C64=0),"",D64/C64-1)</f>
        <v/>
      </c>
      <c r="F64" s="25" t="str">
        <f aca="false">IF(OR(E64="",C57=""),"",IF(ABS(E64)&lt;=C57/100,"Dentro","FUERA"))</f>
        <v/>
      </c>
      <c r="G64" s="8" t="str">
        <f aca="false">IF(C64="","",SUM(C60:C64))</f>
        <v/>
      </c>
      <c r="H64" s="20" t="str">
        <f aca="false">IF(OR(D64="",G64="",G64=0),"",SUM(D60:D64)/G64-1)</f>
        <v/>
      </c>
    </row>
    <row r="65" customFormat="false" ht="18.75" hidden="false" customHeight="true" outlineLevel="0" collapsed="false">
      <c r="B65" s="9" t="s">
        <v>75</v>
      </c>
      <c r="C65" s="7"/>
      <c r="D65" s="7"/>
      <c r="E65" s="21" t="str">
        <f aca="false">IF(OR(C65="",D65="",C65=0),"",D65/C65-1)</f>
        <v/>
      </c>
      <c r="F65" s="25" t="str">
        <f aca="false">IF(OR(E65="",C57=""),"",IF(ABS(E65)&lt;=C57/100,"Dentro","FUERA"))</f>
        <v/>
      </c>
      <c r="G65" s="8" t="str">
        <f aca="false">IF(C65="","",SUM(C60:C65))</f>
        <v/>
      </c>
      <c r="H65" s="20" t="str">
        <f aca="false">IF(OR(D65="",G65="",G65=0),"",SUM(D60:D65)/G65-1)</f>
        <v/>
      </c>
    </row>
    <row r="66" customFormat="false" ht="18.75" hidden="false" customHeight="true" outlineLevel="0" collapsed="false">
      <c r="B66" s="9" t="s">
        <v>76</v>
      </c>
      <c r="C66" s="7"/>
      <c r="D66" s="7"/>
      <c r="E66" s="21" t="str">
        <f aca="false">IF(OR(C66="",D66="",C66=0),"",D66/C66-1)</f>
        <v/>
      </c>
      <c r="F66" s="25" t="str">
        <f aca="false">IF(OR(E66="",C57=""),"",IF(ABS(E66)&lt;=C57/100,"Dentro","FUERA"))</f>
        <v/>
      </c>
      <c r="G66" s="8" t="str">
        <f aca="false">IF(C66="","",SUM(C60:C66))</f>
        <v/>
      </c>
      <c r="H66" s="20" t="str">
        <f aca="false">IF(OR(D66="",G66="",G66=0),"",SUM(D60:D66)/G66-1)</f>
        <v/>
      </c>
    </row>
    <row r="67" customFormat="false" ht="18.75" hidden="false" customHeight="true" outlineLevel="0" collapsed="false">
      <c r="B67" s="9" t="s">
        <v>77</v>
      </c>
      <c r="C67" s="7"/>
      <c r="D67" s="7"/>
      <c r="E67" s="21" t="str">
        <f aca="false">IF(OR(C67="",D67="",C67=0),"",D67/C67-1)</f>
        <v/>
      </c>
      <c r="F67" s="25" t="str">
        <f aca="false">IF(OR(E67="",C57=""),"",IF(ABS(E67)&lt;=C57/100,"Dentro","FUERA"))</f>
        <v/>
      </c>
      <c r="G67" s="8" t="str">
        <f aca="false">IF(C67="","",SUM(C60:C67))</f>
        <v/>
      </c>
      <c r="H67" s="20" t="str">
        <f aca="false">IF(OR(D67="",G67="",G67=0),"",SUM(D60:D67)/G67-1)</f>
        <v/>
      </c>
    </row>
    <row r="68" customFormat="false" ht="18.75" hidden="false" customHeight="true" outlineLevel="0" collapsed="false">
      <c r="B68" s="9" t="s">
        <v>78</v>
      </c>
      <c r="C68" s="7"/>
      <c r="D68" s="7"/>
      <c r="E68" s="21" t="str">
        <f aca="false">IF(OR(C68="",D68="",C68=0),"",D68/C68-1)</f>
        <v/>
      </c>
      <c r="F68" s="25" t="str">
        <f aca="false">IF(OR(E68="",C57=""),"",IF(ABS(E68)&lt;=C57/100,"Dentro","FUERA"))</f>
        <v/>
      </c>
      <c r="G68" s="8" t="str">
        <f aca="false">IF(C68="","",SUM(C60:C68))</f>
        <v/>
      </c>
      <c r="H68" s="20" t="str">
        <f aca="false">IF(OR(D68="",G68="",G68=0),"",SUM(D60:D68)/G68-1)</f>
        <v/>
      </c>
    </row>
    <row r="69" customFormat="false" ht="18.75" hidden="false" customHeight="true" outlineLevel="0" collapsed="false">
      <c r="B69" s="9" t="s">
        <v>79</v>
      </c>
      <c r="C69" s="7"/>
      <c r="D69" s="7"/>
      <c r="E69" s="21" t="str">
        <f aca="false">IF(OR(C69="",D69="",C69=0),"",D69/C69-1)</f>
        <v/>
      </c>
      <c r="F69" s="25" t="str">
        <f aca="false">IF(OR(E69="",C57=""),"",IF(ABS(E69)&lt;=C57/100,"Dentro","FUERA"))</f>
        <v/>
      </c>
      <c r="G69" s="8" t="str">
        <f aca="false">IF(C69="","",SUM(C60:C69))</f>
        <v/>
      </c>
      <c r="H69" s="20" t="str">
        <f aca="false">IF(OR(D69="",G69="",G69=0),"",SUM(D60:D69)/G69-1)</f>
        <v/>
      </c>
    </row>
    <row r="70" customFormat="false" ht="18.75" hidden="false" customHeight="true" outlineLevel="0" collapsed="false">
      <c r="B70" s="9" t="s">
        <v>80</v>
      </c>
      <c r="C70" s="7"/>
      <c r="D70" s="7"/>
      <c r="E70" s="21" t="str">
        <f aca="false">IF(OR(C70="",D70="",C70=0),"",D70/C70-1)</f>
        <v/>
      </c>
      <c r="F70" s="25" t="str">
        <f aca="false">IF(OR(E70="",C57=""),"",IF(ABS(E70)&lt;=C57/100,"Dentro","FUERA"))</f>
        <v/>
      </c>
      <c r="G70" s="8" t="str">
        <f aca="false">IF(C70="","",SUM(C60:C70))</f>
        <v/>
      </c>
      <c r="H70" s="20" t="str">
        <f aca="false">IF(OR(D70="",G70="",G70=0),"",SUM(D60:D70)/G70-1)</f>
        <v/>
      </c>
    </row>
    <row r="71" customFormat="false" ht="18.75" hidden="false" customHeight="true" outlineLevel="0" collapsed="false">
      <c r="B71" s="9" t="s">
        <v>81</v>
      </c>
      <c r="C71" s="7"/>
      <c r="D71" s="7"/>
      <c r="E71" s="21" t="str">
        <f aca="false">IF(OR(C71="",D71="",C71=0),"",D71/C71-1)</f>
        <v/>
      </c>
      <c r="F71" s="25" t="str">
        <f aca="false">IF(OR(E71="",C57=""),"",IF(ABS(E71)&lt;=C57/100,"Dentro","FUERA"))</f>
        <v/>
      </c>
      <c r="G71" s="8" t="str">
        <f aca="false">IF(C71="","",SUM(C60:C71))</f>
        <v/>
      </c>
      <c r="H71" s="20" t="str">
        <f aca="false">IF(OR(D71="",G71="",G71=0),"",SUM(D60:D71)/G71-1)</f>
        <v/>
      </c>
    </row>
    <row r="72" customFormat="false" ht="19.5" hidden="false" customHeight="true" outlineLevel="0" collapsed="false">
      <c r="B72" s="22" t="s">
        <v>82</v>
      </c>
      <c r="C72" s="14" t="str">
        <f aca="false">IF(COUNT(C60:C71)=0,"",SUM(C60:C71))</f>
        <v/>
      </c>
      <c r="D72" s="14" t="str">
        <f aca="false">IF(COUNT(D60:D71)=0,"",SUM(D60:D71))</f>
        <v/>
      </c>
      <c r="F72" s="26" t="str">
        <f aca="false">IF(COUNT(D60:D71)=0,"",COUNTIF(F60:F71,"FUERA"))</f>
        <v/>
      </c>
    </row>
    <row r="73" customFormat="false" ht="34.5" hidden="false" customHeight="true" outlineLevel="0" collapsed="false">
      <c r="B73" s="16" t="s">
        <v>83</v>
      </c>
      <c r="C73" s="12" t="str">
        <f aca="false">IF(OR(C72="",C28=""),"",C72-C28)</f>
        <v/>
      </c>
    </row>
    <row r="75" customFormat="false" ht="15" hidden="false" customHeight="true" outlineLevel="0" collapsed="false">
      <c r="B75" s="27" t="s">
        <v>84</v>
      </c>
      <c r="C75" s="28" t="s">
        <v>85</v>
      </c>
      <c r="D75" s="28"/>
      <c r="E75" s="28" t="s">
        <v>86</v>
      </c>
      <c r="F75" s="28"/>
      <c r="G75" s="28" t="s">
        <v>87</v>
      </c>
      <c r="H75" s="28"/>
    </row>
    <row r="76" customFormat="false" ht="30" hidden="false" customHeight="true" outlineLevel="0" collapsed="false">
      <c r="B76" s="29" t="str">
        <f aca="false">IF(C28="","",C28)</f>
        <v/>
      </c>
      <c r="C76" s="30" t="str">
        <f aca="false">IF(D47="","",D47)</f>
        <v/>
      </c>
      <c r="D76" s="30"/>
      <c r="E76" s="31" t="str">
        <f aca="false">IF(F72="","",F72)</f>
        <v/>
      </c>
      <c r="F76" s="31"/>
      <c r="G76" s="32" t="str">
        <f aca="false">IF(F55="","",F55)</f>
        <v/>
      </c>
      <c r="H76" s="32"/>
    </row>
  </sheetData>
  <sheetProtection sheet="true"/>
  <mergeCells count="7">
    <mergeCell ref="B4:H4"/>
    <mergeCell ref="C75:D75"/>
    <mergeCell ref="E75:F75"/>
    <mergeCell ref="G75:H75"/>
    <mergeCell ref="C76:D76"/>
    <mergeCell ref="E76:F76"/>
    <mergeCell ref="G76:H76"/>
  </mergeCells>
  <conditionalFormatting sqref="D48">
    <cfRule type="cellIs" priority="2" operator="greaterThanOrEqual" aboveAverage="0" equalAverage="0" bottom="0" percent="0" rank="0" text="" dxfId="0">
      <formula>0.25</formula>
    </cfRule>
    <cfRule type="cellIs" priority="3" operator="lessThan" aboveAverage="0" equalAverage="0" bottom="0" percent="0" rank="0" text="" dxfId="1">
      <formula>0.1</formula>
    </cfRule>
  </conditionalFormatting>
  <conditionalFormatting sqref="H60">
    <cfRule type="cellIs" priority="4" operator="lessThan" aboveAverage="0" equalAverage="0" bottom="0" percent="0" rank="0" text="" dxfId="1">
      <formula>-0.05</formula>
    </cfRule>
  </conditionalFormatting>
  <conditionalFormatting sqref="H61">
    <cfRule type="cellIs" priority="5" operator="lessThan" aboveAverage="0" equalAverage="0" bottom="0" percent="0" rank="0" text="" dxfId="1">
      <formula>-0.05</formula>
    </cfRule>
  </conditionalFormatting>
  <conditionalFormatting sqref="H62">
    <cfRule type="cellIs" priority="6" operator="lessThan" aboveAverage="0" equalAverage="0" bottom="0" percent="0" rank="0" text="" dxfId="1">
      <formula>-0.05</formula>
    </cfRule>
  </conditionalFormatting>
  <conditionalFormatting sqref="H63">
    <cfRule type="cellIs" priority="7" operator="lessThan" aboveAverage="0" equalAverage="0" bottom="0" percent="0" rank="0" text="" dxfId="1">
      <formula>-0.05</formula>
    </cfRule>
  </conditionalFormatting>
  <conditionalFormatting sqref="H64">
    <cfRule type="cellIs" priority="8" operator="lessThan" aboveAverage="0" equalAverage="0" bottom="0" percent="0" rank="0" text="" dxfId="1">
      <formula>-0.05</formula>
    </cfRule>
  </conditionalFormatting>
  <conditionalFormatting sqref="H65">
    <cfRule type="cellIs" priority="9" operator="lessThan" aboveAverage="0" equalAverage="0" bottom="0" percent="0" rank="0" text="" dxfId="1">
      <formula>-0.05</formula>
    </cfRule>
  </conditionalFormatting>
  <conditionalFormatting sqref="H66">
    <cfRule type="cellIs" priority="10" operator="lessThan" aboveAverage="0" equalAverage="0" bottom="0" percent="0" rank="0" text="" dxfId="1">
      <formula>-0.05</formula>
    </cfRule>
  </conditionalFormatting>
  <conditionalFormatting sqref="H67">
    <cfRule type="cellIs" priority="11" operator="lessThan" aboveAverage="0" equalAverage="0" bottom="0" percent="0" rank="0" text="" dxfId="1">
      <formula>-0.05</formula>
    </cfRule>
  </conditionalFormatting>
  <conditionalFormatting sqref="H68">
    <cfRule type="cellIs" priority="12" operator="lessThan" aboveAverage="0" equalAverage="0" bottom="0" percent="0" rank="0" text="" dxfId="1">
      <formula>-0.05</formula>
    </cfRule>
  </conditionalFormatting>
  <conditionalFormatting sqref="H69">
    <cfRule type="cellIs" priority="13" operator="lessThan" aboveAverage="0" equalAverage="0" bottom="0" percent="0" rank="0" text="" dxfId="1">
      <formula>-0.05</formula>
    </cfRule>
  </conditionalFormatting>
  <conditionalFormatting sqref="H70">
    <cfRule type="cellIs" priority="14" operator="lessThan" aboveAverage="0" equalAverage="0" bottom="0" percent="0" rank="0" text="" dxfId="1">
      <formula>-0.05</formula>
    </cfRule>
  </conditionalFormatting>
  <conditionalFormatting sqref="H71">
    <cfRule type="cellIs" priority="15" operator="lessThan" aboveAverage="0" equalAverage="0" bottom="0" percent="0" rank="0" text="" dxfId="1">
      <formula>-0.05</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7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B2" activeCellId="0" sqref="B2"/>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3"/>
    <col collapsed="false" customWidth="true" hidden="false" outlineLevel="0" max="4" min="3" style="0" width="15"/>
    <col collapsed="false" customWidth="true" hidden="false" outlineLevel="0" max="5" min="5" style="0" width="13"/>
    <col collapsed="false" customWidth="true" hidden="false" outlineLevel="0" max="6" min="6" style="0" width="14"/>
    <col collapsed="false" customWidth="true" hidden="false" outlineLevel="0" max="7" min="7" style="0" width="15"/>
    <col collapsed="false" customWidth="true" hidden="false" outlineLevel="0" max="8" min="8" style="0" width="14"/>
  </cols>
  <sheetData>
    <row r="1" customFormat="false" ht="7.5" hidden="false" customHeight="true" outlineLevel="0" collapsed="false"/>
    <row r="2" customFormat="false" ht="25.5" hidden="false" customHeight="true" outlineLevel="0" collapsed="false">
      <c r="B2" s="1" t="s">
        <v>0</v>
      </c>
    </row>
    <row r="3" customFormat="false" ht="16.5" hidden="false" customHeight="true" outlineLevel="0" collapsed="false">
      <c r="B3" s="2" t="s">
        <v>1</v>
      </c>
    </row>
    <row r="4" customFormat="false" ht="19.5" hidden="false" customHeight="true" outlineLevel="0" collapsed="false">
      <c r="B4" s="33" t="s">
        <v>88</v>
      </c>
      <c r="C4" s="33"/>
      <c r="D4" s="33"/>
      <c r="E4" s="33"/>
      <c r="F4" s="33"/>
      <c r="G4" s="33"/>
      <c r="H4" s="33"/>
    </row>
    <row r="5" customFormat="false" ht="9.75" hidden="false" customHeight="true" outlineLevel="0" collapsed="false"/>
    <row r="7" customFormat="false" ht="30" hidden="false" customHeight="true" outlineLevel="0" collapsed="false">
      <c r="B7" s="4" t="s">
        <v>3</v>
      </c>
      <c r="C7" s="5" t="s">
        <v>4</v>
      </c>
      <c r="D7" s="5" t="s">
        <v>5</v>
      </c>
    </row>
    <row r="8" customFormat="false" ht="34.5" hidden="false" customHeight="true" outlineLevel="0" collapsed="false">
      <c r="B8" s="6" t="s">
        <v>6</v>
      </c>
      <c r="C8" s="7" t="n">
        <v>530000</v>
      </c>
      <c r="D8" s="8" t="n">
        <f aca="false">IF(C8="","",C8/12)</f>
        <v>44166.6666666667</v>
      </c>
    </row>
    <row r="9" customFormat="false" ht="18.75" hidden="false" customHeight="true" outlineLevel="0" collapsed="false">
      <c r="B9" s="9" t="s">
        <v>7</v>
      </c>
      <c r="C9" s="7" t="n">
        <v>38000</v>
      </c>
      <c r="D9" s="8" t="n">
        <f aca="false">IF(C9="","",C9/12)</f>
        <v>3166.66666666667</v>
      </c>
    </row>
    <row r="10" customFormat="false" ht="34.5" hidden="false" customHeight="true" outlineLevel="0" collapsed="false">
      <c r="B10" s="6" t="s">
        <v>8</v>
      </c>
      <c r="C10" s="10" t="n">
        <v>45</v>
      </c>
    </row>
    <row r="11" customFormat="false" ht="19.5" hidden="false" customHeight="true" outlineLevel="0" collapsed="false">
      <c r="B11" s="11" t="s">
        <v>9</v>
      </c>
      <c r="C11" s="12" t="n">
        <f aca="false">IF(C8="","",C8+N(C9))</f>
        <v>568000</v>
      </c>
      <c r="D11" s="12" t="n">
        <f aca="false">IF(C11="","",C11/12)</f>
        <v>47333.3333333333</v>
      </c>
    </row>
    <row r="12" customFormat="false" ht="34.5" hidden="false" customHeight="true" outlineLevel="0" collapsed="false">
      <c r="B12" s="13" t="s">
        <v>10</v>
      </c>
      <c r="C12" s="14" t="n">
        <f aca="false">IF(OR(C11="",C10="",C10&lt;=0),"",C11/(C10/100))</f>
        <v>1262222.22222222</v>
      </c>
      <c r="D12" s="14" t="n">
        <f aca="false">IF(C12="","",C12/12)</f>
        <v>105185.185185185</v>
      </c>
    </row>
    <row r="14" customFormat="false" ht="30" hidden="false" customHeight="true" outlineLevel="0" collapsed="false">
      <c r="B14" s="4" t="s">
        <v>11</v>
      </c>
      <c r="C14" s="5" t="s">
        <v>12</v>
      </c>
      <c r="D14" s="5" t="s">
        <v>13</v>
      </c>
    </row>
    <row r="15" customFormat="false" ht="18.75" hidden="false" customHeight="true" outlineLevel="0" collapsed="false">
      <c r="B15" s="9" t="s">
        <v>14</v>
      </c>
      <c r="C15" s="7" t="n">
        <v>1680000</v>
      </c>
    </row>
    <row r="16" customFormat="false" ht="34.5" hidden="false" customHeight="true" outlineLevel="0" collapsed="false">
      <c r="B16" s="6" t="s">
        <v>15</v>
      </c>
      <c r="C16" s="15" t="n">
        <v>14</v>
      </c>
      <c r="D16" s="8" t="n">
        <f aca="false">IF(OR(C15="",C16="",C16=0),"",C15/C16)</f>
        <v>120000</v>
      </c>
    </row>
    <row r="17" customFormat="false" ht="34.5" hidden="false" customHeight="true" outlineLevel="0" collapsed="false">
      <c r="B17" s="6" t="s">
        <v>16</v>
      </c>
      <c r="C17" s="15" t="n">
        <v>14</v>
      </c>
    </row>
    <row r="18" customFormat="false" ht="34.5" hidden="false" customHeight="true" outlineLevel="0" collapsed="false">
      <c r="B18" s="16" t="s">
        <v>17</v>
      </c>
      <c r="C18" s="12" t="n">
        <f aca="false">IF(OR(D16="",C17=""),"",D16*C17)</f>
        <v>1680000</v>
      </c>
      <c r="D18" s="12" t="n">
        <f aca="false">IF(C18="","",C18/12)</f>
        <v>140000</v>
      </c>
    </row>
    <row r="20" customFormat="false" ht="30" hidden="false" customHeight="true" outlineLevel="0" collapsed="false">
      <c r="B20" s="4" t="s">
        <v>18</v>
      </c>
      <c r="C20" s="5" t="s">
        <v>19</v>
      </c>
      <c r="D20" s="5" t="s">
        <v>20</v>
      </c>
    </row>
    <row r="21" customFormat="false" ht="34.5" hidden="false" customHeight="true" outlineLevel="0" collapsed="false">
      <c r="B21" s="6" t="s">
        <v>21</v>
      </c>
      <c r="C21" s="10" t="n">
        <v>3</v>
      </c>
      <c r="D21" s="8" t="n">
        <f aca="false">IF(OR(C21="",C15=""),"",C15*C21/100)</f>
        <v>50400</v>
      </c>
    </row>
    <row r="22" customFormat="false" ht="34.5" hidden="false" customHeight="true" outlineLevel="0" collapsed="false">
      <c r="B22" s="6" t="s">
        <v>22</v>
      </c>
      <c r="D22" s="7" t="n">
        <v>0</v>
      </c>
    </row>
    <row r="23" customFormat="false" ht="34.5" hidden="false" customHeight="true" outlineLevel="0" collapsed="false">
      <c r="B23" s="6" t="s">
        <v>23</v>
      </c>
      <c r="C23" s="10" t="n">
        <v>25</v>
      </c>
    </row>
    <row r="25" customFormat="false" ht="30" hidden="false" customHeight="true" outlineLevel="0" collapsed="false">
      <c r="B25" s="4" t="s">
        <v>24</v>
      </c>
      <c r="C25" s="5" t="s">
        <v>12</v>
      </c>
      <c r="D25" s="5" t="s">
        <v>13</v>
      </c>
    </row>
    <row r="26" customFormat="false" ht="34.5" hidden="false" customHeight="true" outlineLevel="0" collapsed="false">
      <c r="B26" s="6" t="s">
        <v>25</v>
      </c>
      <c r="C26" s="10" t="n">
        <v>0</v>
      </c>
    </row>
    <row r="27" customFormat="false" ht="18.75" hidden="false" customHeight="true" outlineLevel="0" collapsed="false">
      <c r="B27" s="9" t="s">
        <v>26</v>
      </c>
      <c r="D27" s="8" t="n">
        <f aca="false">IF(OR(C15="",C26="",C21=""),"",C15*(1+C26/100)*(1+C21/100))</f>
        <v>1730400</v>
      </c>
    </row>
    <row r="28" customFormat="false" ht="34.5" hidden="false" customHeight="true" outlineLevel="0" collapsed="false">
      <c r="B28" s="16" t="s">
        <v>27</v>
      </c>
      <c r="C28" s="17" t="n">
        <v>1730000</v>
      </c>
    </row>
    <row r="29" customFormat="false" ht="18.75" hidden="false" customHeight="true" outlineLevel="0" collapsed="false">
      <c r="B29" s="9" t="s">
        <v>28</v>
      </c>
      <c r="D29" s="18" t="str">
        <f aca="false">IF(OR(C28="",C18="",C21=""),"",IF(C28/(1+C21/100)&gt;C18,"NO CABE: estás presupuestando contratar","Cabe sin contratar a nadie"))</f>
        <v>Cabe sin contratar a nadie</v>
      </c>
    </row>
    <row r="31" customFormat="false" ht="24" hidden="false" customHeight="true" outlineLevel="0" collapsed="false">
      <c r="B31" s="19" t="s">
        <v>29</v>
      </c>
    </row>
    <row r="32" customFormat="false" ht="31.5" hidden="false" customHeight="true" outlineLevel="0" collapsed="false">
      <c r="B32" s="4" t="s">
        <v>30</v>
      </c>
      <c r="C32" s="5" t="s">
        <v>31</v>
      </c>
      <c r="D32" s="5" t="s">
        <v>32</v>
      </c>
      <c r="E32" s="5" t="s">
        <v>33</v>
      </c>
      <c r="F32" s="5" t="s">
        <v>34</v>
      </c>
    </row>
    <row r="33" customFormat="false" ht="19.5" hidden="false" customHeight="true" outlineLevel="0" collapsed="false">
      <c r="B33" s="11" t="s">
        <v>35</v>
      </c>
      <c r="C33" s="12" t="n">
        <f aca="false">IF(C15="","",C15)</f>
        <v>1680000</v>
      </c>
      <c r="D33" s="12" t="n">
        <f aca="false">IF(C28="","",C28)</f>
        <v>1730000</v>
      </c>
      <c r="E33" s="20" t="n">
        <f aca="false">IF(D33="","",1)</f>
        <v>1</v>
      </c>
      <c r="F33" s="12" t="n">
        <f aca="false">IF(OR(C33="",D33=""),"",D33-C33)</f>
        <v>50000</v>
      </c>
    </row>
    <row r="34" customFormat="false" ht="18.75" hidden="false" customHeight="true" outlineLevel="0" collapsed="false">
      <c r="B34" s="9" t="s">
        <v>36</v>
      </c>
      <c r="C34" s="7" t="n">
        <v>924000</v>
      </c>
      <c r="D34" s="7" t="n">
        <v>924000</v>
      </c>
      <c r="E34" s="21" t="n">
        <f aca="false">IF(OR(D34="",D33="",D33=0),"",D34/D33)</f>
        <v>0.534104046242775</v>
      </c>
      <c r="F34" s="8" t="n">
        <f aca="false">IF(OR(C34="",D34=""),"",D34-C34)</f>
        <v>0</v>
      </c>
    </row>
    <row r="35" customFormat="false" ht="19.5" hidden="false" customHeight="true" outlineLevel="0" collapsed="false">
      <c r="B35" s="11" t="s">
        <v>37</v>
      </c>
      <c r="C35" s="12" t="n">
        <f aca="false">IF(OR(C33="",C34=""),"",C33-C34)</f>
        <v>756000</v>
      </c>
      <c r="D35" s="12" t="n">
        <f aca="false">IF(OR(D33="",D34=""),"",D33-D34)</f>
        <v>806000</v>
      </c>
      <c r="E35" s="20" t="n">
        <f aca="false">IF(OR(D35="",D33="",D33=0),"",D35/D33)</f>
        <v>0.465895953757225</v>
      </c>
      <c r="F35" s="12" t="n">
        <f aca="false">IF(OR(C35="",D35=""),"",D35-C35)</f>
        <v>50000</v>
      </c>
    </row>
    <row r="36" customFormat="false" ht="18.75" hidden="false" customHeight="true" outlineLevel="0" collapsed="false">
      <c r="B36" s="9" t="s">
        <v>38</v>
      </c>
      <c r="C36" s="8" t="n">
        <f aca="false">IF(C8="","",C8)</f>
        <v>530000</v>
      </c>
      <c r="D36" s="7" t="n">
        <v>554000</v>
      </c>
      <c r="E36" s="21" t="n">
        <f aca="false">IF(OR(D36="",D33="",D33=0),"",D36/D33)</f>
        <v>0.320231213872832</v>
      </c>
      <c r="F36" s="8" t="n">
        <f aca="false">IF(OR(C36="",D36=""),"",D36-C36)</f>
        <v>24000</v>
      </c>
    </row>
    <row r="37" customFormat="false" ht="19.5" hidden="false" customHeight="true" outlineLevel="0" collapsed="false">
      <c r="B37" s="11" t="s">
        <v>39</v>
      </c>
      <c r="C37" s="12" t="n">
        <f aca="false">IF(OR(C35="",C36=""),"",C35-C36)</f>
        <v>226000</v>
      </c>
      <c r="D37" s="12" t="n">
        <f aca="false">IF(OR(D35="",D36=""),"",D35-D36)</f>
        <v>252000</v>
      </c>
      <c r="E37" s="20" t="n">
        <f aca="false">IF(OR(D37="",D33="",D33=0),"",D37/D33)</f>
        <v>0.145664739884393</v>
      </c>
      <c r="F37" s="12" t="n">
        <f aca="false">IF(OR(C37="",D37=""),"",D37-C37)</f>
        <v>26000</v>
      </c>
    </row>
    <row r="38" customFormat="false" ht="18.75" hidden="false" customHeight="true" outlineLevel="0" collapsed="false">
      <c r="B38" s="9" t="s">
        <v>40</v>
      </c>
      <c r="C38" s="8" t="n">
        <f aca="false">IF(C9="","",C9)</f>
        <v>38000</v>
      </c>
      <c r="D38" s="7" t="n">
        <v>38000</v>
      </c>
      <c r="E38" s="21" t="n">
        <f aca="false">IF(OR(D38="",D33="",D33=0),"",D38/D33)</f>
        <v>0.0219653179190751</v>
      </c>
      <c r="F38" s="8" t="n">
        <f aca="false">IF(OR(C38="",D38=""),"",D38-C38)</f>
        <v>0</v>
      </c>
    </row>
    <row r="39" customFormat="false" ht="34.5" hidden="false" customHeight="true" outlineLevel="0" collapsed="false">
      <c r="B39" s="6" t="s">
        <v>41</v>
      </c>
      <c r="C39" s="7" t="n">
        <v>14000</v>
      </c>
      <c r="D39" s="7" t="n">
        <v>16000</v>
      </c>
      <c r="E39" s="21" t="n">
        <f aca="false">IF(OR(D39="",D33="",D33=0),"",D39/D33)</f>
        <v>0.0092485549132948</v>
      </c>
      <c r="F39" s="8" t="n">
        <f aca="false">IF(OR(C39="",D39=""),"",D39-C39)</f>
        <v>2000</v>
      </c>
    </row>
    <row r="40" customFormat="false" ht="19.5" hidden="false" customHeight="true" outlineLevel="0" collapsed="false">
      <c r="B40" s="11" t="s">
        <v>42</v>
      </c>
      <c r="C40" s="12" t="n">
        <f aca="false">IF(C37="","",C37-N(C38)-N(C39))</f>
        <v>174000</v>
      </c>
      <c r="D40" s="12" t="n">
        <f aca="false">IF(D37="","",D37-N(D38)-N(D39))</f>
        <v>198000</v>
      </c>
      <c r="E40" s="20" t="n">
        <f aca="false">IF(OR(D40="",D33="",D33=0),"",D40/D33)</f>
        <v>0.114450867052023</v>
      </c>
      <c r="F40" s="12" t="n">
        <f aca="false">IF(OR(C40="",D40=""),"",D40-C40)</f>
        <v>24000</v>
      </c>
    </row>
    <row r="41" customFormat="false" ht="18.75" hidden="false" customHeight="true" outlineLevel="0" collapsed="false">
      <c r="B41" s="9" t="s">
        <v>43</v>
      </c>
      <c r="C41" s="8" t="n">
        <f aca="false">IF(OR(C40="",C23=""),"",C40*C23/100)</f>
        <v>43500</v>
      </c>
      <c r="D41" s="8" t="n">
        <f aca="false">IF(OR(D40="",C23=""),"",D40*C23/100)</f>
        <v>49500</v>
      </c>
      <c r="E41" s="21" t="n">
        <f aca="false">IF(OR(D41="",D33="",D33=0),"",D41/D33)</f>
        <v>0.0286127167630058</v>
      </c>
      <c r="F41" s="8" t="n">
        <f aca="false">IF(OR(C41="",D41=""),"",D41-C41)</f>
        <v>6000</v>
      </c>
    </row>
    <row r="42" customFormat="false" ht="19.5" hidden="false" customHeight="true" outlineLevel="0" collapsed="false">
      <c r="B42" s="22" t="s">
        <v>44</v>
      </c>
      <c r="C42" s="14" t="n">
        <f aca="false">IF(C40="","",C40-N(C41))</f>
        <v>130500</v>
      </c>
      <c r="D42" s="14" t="n">
        <f aca="false">IF(D40="","",D40-N(D41))</f>
        <v>148500</v>
      </c>
      <c r="E42" s="23" t="n">
        <f aca="false">IF(OR(D42="",D33="",D33=0),"",D42/D33)</f>
        <v>0.0858381502890173</v>
      </c>
      <c r="F42" s="14" t="n">
        <f aca="false">IF(OR(C42="",D42=""),"",D42-C42)</f>
        <v>18000</v>
      </c>
    </row>
    <row r="44" customFormat="false" ht="30" hidden="false" customHeight="true" outlineLevel="0" collapsed="false">
      <c r="B44" s="4" t="s">
        <v>45</v>
      </c>
      <c r="C44" s="5" t="s">
        <v>46</v>
      </c>
      <c r="D44" s="5" t="s">
        <v>5</v>
      </c>
    </row>
    <row r="45" customFormat="false" ht="18.75" hidden="false" customHeight="true" outlineLevel="0" collapsed="false">
      <c r="B45" s="9" t="s">
        <v>47</v>
      </c>
      <c r="C45" s="21" t="n">
        <f aca="false">IF(OR(D35="",D33="",D33=0),"",D35/D33)</f>
        <v>0.465895953757225</v>
      </c>
    </row>
    <row r="46" customFormat="false" ht="18.75" hidden="false" customHeight="true" outlineLevel="0" collapsed="false">
      <c r="B46" s="9" t="s">
        <v>48</v>
      </c>
      <c r="C46" s="8" t="n">
        <f aca="false">IF(D36="","",D36+N(D38))</f>
        <v>592000</v>
      </c>
      <c r="D46" s="8" t="n">
        <f aca="false">IF(C46="","",C46/12)</f>
        <v>49333.3333333333</v>
      </c>
    </row>
    <row r="47" customFormat="false" ht="34.5" hidden="false" customHeight="true" outlineLevel="0" collapsed="false">
      <c r="B47" s="13" t="s">
        <v>49</v>
      </c>
      <c r="C47" s="14" t="n">
        <f aca="false">IF(OR(C46="",C45="",C45&lt;=0),"",C46/C45)</f>
        <v>1270669.9751861</v>
      </c>
      <c r="D47" s="14" t="n">
        <f aca="false">IF(C47="","",C47/12)</f>
        <v>105889.164598842</v>
      </c>
    </row>
    <row r="48" customFormat="false" ht="19.5" hidden="false" customHeight="true" outlineLevel="0" collapsed="false">
      <c r="B48" s="11" t="s">
        <v>50</v>
      </c>
      <c r="D48" s="20" t="n">
        <f aca="false">IF(OR(D33="",C47=""),"",(D33-C47)/D33)</f>
        <v>0.265508684863524</v>
      </c>
    </row>
    <row r="50" customFormat="false" ht="24" hidden="false" customHeight="true" outlineLevel="0" collapsed="false">
      <c r="B50" s="19" t="s">
        <v>51</v>
      </c>
    </row>
    <row r="51" customFormat="false" ht="31.5" hidden="false" customHeight="true" outlineLevel="0" collapsed="false">
      <c r="B51" s="4" t="s">
        <v>52</v>
      </c>
      <c r="C51" s="5" t="s">
        <v>53</v>
      </c>
      <c r="D51" s="5" t="s">
        <v>54</v>
      </c>
      <c r="E51" s="5" t="s">
        <v>55</v>
      </c>
      <c r="F51" s="5" t="s">
        <v>56</v>
      </c>
    </row>
    <row r="52" customFormat="false" ht="18.75" hidden="false" customHeight="true" outlineLevel="0" collapsed="false">
      <c r="B52" s="9" t="s">
        <v>57</v>
      </c>
      <c r="C52" s="24" t="n">
        <v>85</v>
      </c>
      <c r="D52" s="24" t="n">
        <v>80</v>
      </c>
      <c r="E52" s="7" t="n">
        <v>4603</v>
      </c>
      <c r="F52" s="8" t="n">
        <f aca="false">IF(OR(C52="",D52="",E52=""),"",(C52-D52)*E52)</f>
        <v>23015</v>
      </c>
    </row>
    <row r="53" customFormat="false" ht="18.75" hidden="false" customHeight="true" outlineLevel="0" collapsed="false">
      <c r="B53" s="9" t="s">
        <v>58</v>
      </c>
      <c r="C53" s="24" t="n">
        <v>38</v>
      </c>
      <c r="D53" s="24" t="n">
        <v>32</v>
      </c>
      <c r="E53" s="7" t="n">
        <v>2532</v>
      </c>
      <c r="F53" s="8" t="n">
        <f aca="false">IF(OR(C53="",D53="",E53=""),"",(C53-D53)*E53)</f>
        <v>15192</v>
      </c>
    </row>
    <row r="54" customFormat="false" ht="34.5" hidden="false" customHeight="true" outlineLevel="0" collapsed="false">
      <c r="B54" s="6" t="s">
        <v>59</v>
      </c>
      <c r="D54" s="7" t="n">
        <v>44167</v>
      </c>
    </row>
    <row r="55" customFormat="false" ht="19.5" hidden="false" customHeight="true" outlineLevel="0" collapsed="false">
      <c r="B55" s="22" t="s">
        <v>60</v>
      </c>
      <c r="F55" s="14" t="n">
        <f aca="false">IF(COUNT(F52:F53)=0,"",SUM(F52:F53))</f>
        <v>38207</v>
      </c>
    </row>
    <row r="57" customFormat="false" ht="34.5" hidden="false" customHeight="true" outlineLevel="0" collapsed="false">
      <c r="B57" s="6" t="s">
        <v>61</v>
      </c>
      <c r="C57" s="10" t="n">
        <v>5</v>
      </c>
    </row>
    <row r="58" customFormat="false" ht="24" hidden="false" customHeight="true" outlineLevel="0" collapsed="false">
      <c r="B58" s="19" t="s">
        <v>62</v>
      </c>
    </row>
    <row r="59" customFormat="false" ht="39.75" hidden="false" customHeight="true" outlineLevel="0" collapsed="false">
      <c r="B59" s="4" t="s">
        <v>63</v>
      </c>
      <c r="C59" s="5" t="s">
        <v>64</v>
      </c>
      <c r="D59" s="5" t="s">
        <v>65</v>
      </c>
      <c r="E59" s="5" t="s">
        <v>66</v>
      </c>
      <c r="F59" s="5" t="s">
        <v>67</v>
      </c>
      <c r="G59" s="5" t="s">
        <v>68</v>
      </c>
      <c r="H59" s="5" t="s">
        <v>69</v>
      </c>
    </row>
    <row r="60" customFormat="false" ht="18.75" hidden="false" customHeight="true" outlineLevel="0" collapsed="false">
      <c r="B60" s="9" t="s">
        <v>70</v>
      </c>
      <c r="C60" s="7" t="n">
        <v>128000</v>
      </c>
      <c r="D60" s="7" t="n">
        <v>126000</v>
      </c>
      <c r="E60" s="21" t="n">
        <f aca="false">IF(OR(C60="",D60="",C60=0),"",D60/C60-1)</f>
        <v>-0.015625</v>
      </c>
      <c r="F60" s="25" t="str">
        <f aca="false">IF(OR(E60="",C57=""),"",IF(ABS(E60)&lt;=C57/100,"Dentro","FUERA"))</f>
        <v>Dentro</v>
      </c>
      <c r="G60" s="8" t="n">
        <f aca="false">IF(C60="","",SUM(C60:C60))</f>
        <v>128000</v>
      </c>
      <c r="H60" s="20" t="n">
        <f aca="false">IF(OR(D60="",G60="",G60=0),"",SUM(D60:D60)/G60-1)</f>
        <v>-0.015625</v>
      </c>
    </row>
    <row r="61" customFormat="false" ht="18.75" hidden="false" customHeight="true" outlineLevel="0" collapsed="false">
      <c r="B61" s="9" t="s">
        <v>71</v>
      </c>
      <c r="C61" s="7" t="n">
        <v>132000</v>
      </c>
      <c r="D61" s="7" t="n">
        <v>130000</v>
      </c>
      <c r="E61" s="21" t="n">
        <f aca="false">IF(OR(C61="",D61="",C61=0),"",D61/C61-1)</f>
        <v>-0.0151515151515151</v>
      </c>
      <c r="F61" s="25" t="str">
        <f aca="false">IF(OR(E61="",C57=""),"",IF(ABS(E61)&lt;=C57/100,"Dentro","FUERA"))</f>
        <v>Dentro</v>
      </c>
      <c r="G61" s="8" t="n">
        <f aca="false">IF(C61="","",SUM(C60:C61))</f>
        <v>260000</v>
      </c>
      <c r="H61" s="20" t="n">
        <f aca="false">IF(OR(D61="",G61="",G61=0),"",SUM(D60:D61)/G61-1)</f>
        <v>-0.0153846153846153</v>
      </c>
    </row>
    <row r="62" customFormat="false" ht="18.75" hidden="false" customHeight="true" outlineLevel="0" collapsed="false">
      <c r="B62" s="9" t="s">
        <v>72</v>
      </c>
      <c r="C62" s="7" t="n">
        <v>145000</v>
      </c>
      <c r="D62" s="7" t="n">
        <v>158000</v>
      </c>
      <c r="E62" s="21" t="n">
        <f aca="false">IF(OR(C62="",D62="",C62=0),"",D62/C62-1)</f>
        <v>0.0896551724137931</v>
      </c>
      <c r="F62" s="25" t="str">
        <f aca="false">IF(OR(E62="",C57=""),"",IF(ABS(E62)&lt;=C57/100,"Dentro","FUERA"))</f>
        <v>FUERA</v>
      </c>
      <c r="G62" s="8" t="n">
        <f aca="false">IF(C62="","",SUM(C60:C62))</f>
        <v>405000</v>
      </c>
      <c r="H62" s="20" t="n">
        <f aca="false">IF(OR(D62="",G62="",G62=0),"",SUM(D60:D62)/G62-1)</f>
        <v>0.0222222222222221</v>
      </c>
    </row>
    <row r="63" customFormat="false" ht="18.75" hidden="false" customHeight="true" outlineLevel="0" collapsed="false">
      <c r="B63" s="9" t="s">
        <v>73</v>
      </c>
      <c r="C63" s="7" t="n">
        <v>146000</v>
      </c>
      <c r="D63" s="7" t="n">
        <v>134000</v>
      </c>
      <c r="E63" s="21" t="n">
        <f aca="false">IF(OR(C63="",D63="",C63=0),"",D63/C63-1)</f>
        <v>-0.0821917808219178</v>
      </c>
      <c r="F63" s="25" t="str">
        <f aca="false">IF(OR(E63="",C57=""),"",IF(ABS(E63)&lt;=C57/100,"Dentro","FUERA"))</f>
        <v>FUERA</v>
      </c>
      <c r="G63" s="8" t="n">
        <f aca="false">IF(C63="","",SUM(C60:C63))</f>
        <v>551000</v>
      </c>
      <c r="H63" s="20" t="n">
        <f aca="false">IF(OR(D63="",G63="",G63=0),"",SUM(D60:D63)/G63-1)</f>
        <v>-0.00544464609800366</v>
      </c>
    </row>
    <row r="64" customFormat="false" ht="18.75" hidden="false" customHeight="true" outlineLevel="0" collapsed="false">
      <c r="B64" s="9" t="s">
        <v>74</v>
      </c>
      <c r="C64" s="7" t="n">
        <v>150000</v>
      </c>
      <c r="D64" s="7"/>
      <c r="E64" s="21" t="str">
        <f aca="false">IF(OR(C64="",D64="",C64=0),"",D64/C64-1)</f>
        <v/>
      </c>
      <c r="F64" s="25" t="str">
        <f aca="false">IF(OR(E64="",C57=""),"",IF(ABS(E64)&lt;=C57/100,"Dentro","FUERA"))</f>
        <v/>
      </c>
      <c r="G64" s="8" t="n">
        <f aca="false">IF(C64="","",SUM(C60:C64))</f>
        <v>701000</v>
      </c>
      <c r="H64" s="20" t="str">
        <f aca="false">IF(OR(D64="",G64="",G64=0),"",SUM(D60:D64)/G64-1)</f>
        <v/>
      </c>
    </row>
    <row r="65" customFormat="false" ht="18.75" hidden="false" customHeight="true" outlineLevel="0" collapsed="false">
      <c r="B65" s="9" t="s">
        <v>75</v>
      </c>
      <c r="C65" s="7" t="n">
        <v>155000</v>
      </c>
      <c r="D65" s="7"/>
      <c r="E65" s="21" t="str">
        <f aca="false">IF(OR(C65="",D65="",C65=0),"",D65/C65-1)</f>
        <v/>
      </c>
      <c r="F65" s="25" t="str">
        <f aca="false">IF(OR(E65="",C57=""),"",IF(ABS(E65)&lt;=C57/100,"Dentro","FUERA"))</f>
        <v/>
      </c>
      <c r="G65" s="8" t="n">
        <f aca="false">IF(C65="","",SUM(C60:C65))</f>
        <v>856000</v>
      </c>
      <c r="H65" s="20" t="str">
        <f aca="false">IF(OR(D65="",G65="",G65=0),"",SUM(D60:D65)/G65-1)</f>
        <v/>
      </c>
    </row>
    <row r="66" customFormat="false" ht="18.75" hidden="false" customHeight="true" outlineLevel="0" collapsed="false">
      <c r="B66" s="9" t="s">
        <v>76</v>
      </c>
      <c r="C66" s="7" t="n">
        <v>150000</v>
      </c>
      <c r="D66" s="7"/>
      <c r="E66" s="21" t="str">
        <f aca="false">IF(OR(C66="",D66="",C66=0),"",D66/C66-1)</f>
        <v/>
      </c>
      <c r="F66" s="25" t="str">
        <f aca="false">IF(OR(E66="",C57=""),"",IF(ABS(E66)&lt;=C57/100,"Dentro","FUERA"))</f>
        <v/>
      </c>
      <c r="G66" s="8" t="n">
        <f aca="false">IF(C66="","",SUM(C60:C66))</f>
        <v>1006000</v>
      </c>
      <c r="H66" s="20" t="str">
        <f aca="false">IF(OR(D66="",G66="",G66=0),"",SUM(D60:D66)/G66-1)</f>
        <v/>
      </c>
    </row>
    <row r="67" customFormat="false" ht="18.75" hidden="false" customHeight="true" outlineLevel="0" collapsed="false">
      <c r="B67" s="9" t="s">
        <v>77</v>
      </c>
      <c r="C67" s="7" t="n">
        <v>92000</v>
      </c>
      <c r="D67" s="7"/>
      <c r="E67" s="21" t="str">
        <f aca="false">IF(OR(C67="",D67="",C67=0),"",D67/C67-1)</f>
        <v/>
      </c>
      <c r="F67" s="25" t="str">
        <f aca="false">IF(OR(E67="",C57=""),"",IF(ABS(E67)&lt;=C57/100,"Dentro","FUERA"))</f>
        <v/>
      </c>
      <c r="G67" s="8" t="n">
        <f aca="false">IF(C67="","",SUM(C60:C67))</f>
        <v>1098000</v>
      </c>
      <c r="H67" s="20" t="str">
        <f aca="false">IF(OR(D67="",G67="",G67=0),"",SUM(D60:D67)/G67-1)</f>
        <v/>
      </c>
    </row>
    <row r="68" customFormat="false" ht="18.75" hidden="false" customHeight="true" outlineLevel="0" collapsed="false">
      <c r="B68" s="9" t="s">
        <v>78</v>
      </c>
      <c r="C68" s="7" t="n">
        <v>152000</v>
      </c>
      <c r="D68" s="7"/>
      <c r="E68" s="21" t="str">
        <f aca="false">IF(OR(C68="",D68="",C68=0),"",D68/C68-1)</f>
        <v/>
      </c>
      <c r="F68" s="25" t="str">
        <f aca="false">IF(OR(E68="",C57=""),"",IF(ABS(E68)&lt;=C57/100,"Dentro","FUERA"))</f>
        <v/>
      </c>
      <c r="G68" s="8" t="n">
        <f aca="false">IF(C68="","",SUM(C60:C68))</f>
        <v>1250000</v>
      </c>
      <c r="H68" s="20" t="str">
        <f aca="false">IF(OR(D68="",G68="",G68=0),"",SUM(D60:D68)/G68-1)</f>
        <v/>
      </c>
    </row>
    <row r="69" customFormat="false" ht="18.75" hidden="false" customHeight="true" outlineLevel="0" collapsed="false">
      <c r="B69" s="9" t="s">
        <v>79</v>
      </c>
      <c r="C69" s="7" t="n">
        <v>165000</v>
      </c>
      <c r="D69" s="7"/>
      <c r="E69" s="21" t="str">
        <f aca="false">IF(OR(C69="",D69="",C69=0),"",D69/C69-1)</f>
        <v/>
      </c>
      <c r="F69" s="25" t="str">
        <f aca="false">IF(OR(E69="",C57=""),"",IF(ABS(E69)&lt;=C57/100,"Dentro","FUERA"))</f>
        <v/>
      </c>
      <c r="G69" s="8" t="n">
        <f aca="false">IF(C69="","",SUM(C60:C69))</f>
        <v>1415000</v>
      </c>
      <c r="H69" s="20" t="str">
        <f aca="false">IF(OR(D69="",G69="",G69=0),"",SUM(D60:D69)/G69-1)</f>
        <v/>
      </c>
    </row>
    <row r="70" customFormat="false" ht="18.75" hidden="false" customHeight="true" outlineLevel="0" collapsed="false">
      <c r="B70" s="9" t="s">
        <v>80</v>
      </c>
      <c r="C70" s="7" t="n">
        <v>158000</v>
      </c>
      <c r="D70" s="7"/>
      <c r="E70" s="21" t="str">
        <f aca="false">IF(OR(C70="",D70="",C70=0),"",D70/C70-1)</f>
        <v/>
      </c>
      <c r="F70" s="25" t="str">
        <f aca="false">IF(OR(E70="",C57=""),"",IF(ABS(E70)&lt;=C57/100,"Dentro","FUERA"))</f>
        <v/>
      </c>
      <c r="G70" s="8" t="n">
        <f aca="false">IF(C70="","",SUM(C60:C70))</f>
        <v>1573000</v>
      </c>
      <c r="H70" s="20" t="str">
        <f aca="false">IF(OR(D70="",G70="",G70=0),"",SUM(D60:D70)/G70-1)</f>
        <v/>
      </c>
    </row>
    <row r="71" customFormat="false" ht="18.75" hidden="false" customHeight="true" outlineLevel="0" collapsed="false">
      <c r="B71" s="9" t="s">
        <v>81</v>
      </c>
      <c r="C71" s="7" t="n">
        <v>157000</v>
      </c>
      <c r="D71" s="7"/>
      <c r="E71" s="21" t="str">
        <f aca="false">IF(OR(C71="",D71="",C71=0),"",D71/C71-1)</f>
        <v/>
      </c>
      <c r="F71" s="25" t="str">
        <f aca="false">IF(OR(E71="",C57=""),"",IF(ABS(E71)&lt;=C57/100,"Dentro","FUERA"))</f>
        <v/>
      </c>
      <c r="G71" s="8" t="n">
        <f aca="false">IF(C71="","",SUM(C60:C71))</f>
        <v>1730000</v>
      </c>
      <c r="H71" s="20" t="str">
        <f aca="false">IF(OR(D71="",G71="",G71=0),"",SUM(D60:D71)/G71-1)</f>
        <v/>
      </c>
    </row>
    <row r="72" customFormat="false" ht="19.5" hidden="false" customHeight="true" outlineLevel="0" collapsed="false">
      <c r="B72" s="22" t="s">
        <v>82</v>
      </c>
      <c r="C72" s="14" t="n">
        <f aca="false">IF(COUNT(C60:C71)=0,"",SUM(C60:C71))</f>
        <v>1730000</v>
      </c>
      <c r="D72" s="14" t="n">
        <f aca="false">IF(COUNT(D60:D71)=0,"",SUM(D60:D71))</f>
        <v>548000</v>
      </c>
      <c r="F72" s="26" t="n">
        <f aca="false">IF(COUNT(D60:D71)=0,"",COUNTIF(F60:F71,"FUERA"))</f>
        <v>2</v>
      </c>
    </row>
    <row r="73" customFormat="false" ht="34.5" hidden="false" customHeight="true" outlineLevel="0" collapsed="false">
      <c r="B73" s="16" t="s">
        <v>83</v>
      </c>
      <c r="C73" s="12" t="n">
        <f aca="false">IF(OR(C72="",C28=""),"",C72-C28)</f>
        <v>0</v>
      </c>
    </row>
    <row r="75" customFormat="false" ht="15" hidden="false" customHeight="true" outlineLevel="0" collapsed="false">
      <c r="B75" s="27" t="s">
        <v>84</v>
      </c>
      <c r="C75" s="28" t="s">
        <v>85</v>
      </c>
      <c r="D75" s="28"/>
      <c r="E75" s="28" t="s">
        <v>86</v>
      </c>
      <c r="F75" s="28"/>
      <c r="G75" s="28" t="s">
        <v>87</v>
      </c>
      <c r="H75" s="28"/>
    </row>
    <row r="76" customFormat="false" ht="30" hidden="false" customHeight="true" outlineLevel="0" collapsed="false">
      <c r="B76" s="29" t="n">
        <f aca="false">IF(C28="","",C28)</f>
        <v>1730000</v>
      </c>
      <c r="C76" s="30" t="n">
        <f aca="false">IF(D47="","",D47)</f>
        <v>105889.164598842</v>
      </c>
      <c r="D76" s="30"/>
      <c r="E76" s="31" t="n">
        <f aca="false">IF(F72="","",F72)</f>
        <v>2</v>
      </c>
      <c r="F76" s="31"/>
      <c r="G76" s="32" t="n">
        <f aca="false">IF(F55="","",F55)</f>
        <v>38207</v>
      </c>
      <c r="H76" s="32"/>
    </row>
  </sheetData>
  <sheetProtection sheet="true"/>
  <mergeCells count="7">
    <mergeCell ref="B4:H4"/>
    <mergeCell ref="C75:D75"/>
    <mergeCell ref="E75:F75"/>
    <mergeCell ref="G75:H75"/>
    <mergeCell ref="C76:D76"/>
    <mergeCell ref="E76:F76"/>
    <mergeCell ref="G76:H76"/>
  </mergeCells>
  <conditionalFormatting sqref="D48">
    <cfRule type="cellIs" priority="2" operator="greaterThanOrEqual" aboveAverage="0" equalAverage="0" bottom="0" percent="0" rank="0" text="" dxfId="0">
      <formula>0.25</formula>
    </cfRule>
    <cfRule type="cellIs" priority="3" operator="lessThan" aboveAverage="0" equalAverage="0" bottom="0" percent="0" rank="0" text="" dxfId="1">
      <formula>0.1</formula>
    </cfRule>
  </conditionalFormatting>
  <conditionalFormatting sqref="H60">
    <cfRule type="cellIs" priority="4" operator="lessThan" aboveAverage="0" equalAverage="0" bottom="0" percent="0" rank="0" text="" dxfId="1">
      <formula>-0.05</formula>
    </cfRule>
  </conditionalFormatting>
  <conditionalFormatting sqref="H61">
    <cfRule type="cellIs" priority="5" operator="lessThan" aboveAverage="0" equalAverage="0" bottom="0" percent="0" rank="0" text="" dxfId="1">
      <formula>-0.05</formula>
    </cfRule>
  </conditionalFormatting>
  <conditionalFormatting sqref="H62">
    <cfRule type="cellIs" priority="6" operator="lessThan" aboveAverage="0" equalAverage="0" bottom="0" percent="0" rank="0" text="" dxfId="1">
      <formula>-0.05</formula>
    </cfRule>
  </conditionalFormatting>
  <conditionalFormatting sqref="H63">
    <cfRule type="cellIs" priority="7" operator="lessThan" aboveAverage="0" equalAverage="0" bottom="0" percent="0" rank="0" text="" dxfId="1">
      <formula>-0.05</formula>
    </cfRule>
  </conditionalFormatting>
  <conditionalFormatting sqref="H64">
    <cfRule type="cellIs" priority="8" operator="lessThan" aboveAverage="0" equalAverage="0" bottom="0" percent="0" rank="0" text="" dxfId="1">
      <formula>-0.05</formula>
    </cfRule>
  </conditionalFormatting>
  <conditionalFormatting sqref="H65">
    <cfRule type="cellIs" priority="9" operator="lessThan" aboveAverage="0" equalAverage="0" bottom="0" percent="0" rank="0" text="" dxfId="1">
      <formula>-0.05</formula>
    </cfRule>
  </conditionalFormatting>
  <conditionalFormatting sqref="H66">
    <cfRule type="cellIs" priority="10" operator="lessThan" aboveAverage="0" equalAverage="0" bottom="0" percent="0" rank="0" text="" dxfId="1">
      <formula>-0.05</formula>
    </cfRule>
  </conditionalFormatting>
  <conditionalFormatting sqref="H67">
    <cfRule type="cellIs" priority="11" operator="lessThan" aboveAverage="0" equalAverage="0" bottom="0" percent="0" rank="0" text="" dxfId="1">
      <formula>-0.05</formula>
    </cfRule>
  </conditionalFormatting>
  <conditionalFormatting sqref="H68">
    <cfRule type="cellIs" priority="12" operator="lessThan" aboveAverage="0" equalAverage="0" bottom="0" percent="0" rank="0" text="" dxfId="1">
      <formula>-0.05</formula>
    </cfRule>
  </conditionalFormatting>
  <conditionalFormatting sqref="H69">
    <cfRule type="cellIs" priority="13" operator="lessThan" aboveAverage="0" equalAverage="0" bottom="0" percent="0" rank="0" text="" dxfId="1">
      <formula>-0.05</formula>
    </cfRule>
  </conditionalFormatting>
  <conditionalFormatting sqref="H70">
    <cfRule type="cellIs" priority="14" operator="lessThan" aboveAverage="0" equalAverage="0" bottom="0" percent="0" rank="0" text="" dxfId="1">
      <formula>-0.05</formula>
    </cfRule>
  </conditionalFormatting>
  <conditionalFormatting sqref="H71">
    <cfRule type="cellIs" priority="15" operator="lessThan" aboveAverage="0" equalAverage="0" bottom="0" percent="0" rank="0" text="" dxfId="1">
      <formula>-0.05</formula>
    </cfRule>
  </conditionalFormatting>
  <printOptions headings="false" gridLines="false" gridLinesSet="true" horizontalCentered="tru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46"/>
  </cols>
  <sheetData>
    <row r="2" customFormat="false" ht="25.5" hidden="false" customHeight="true" outlineLevel="0" collapsed="false">
      <c r="B2" s="1" t="s">
        <v>0</v>
      </c>
    </row>
    <row r="3" customFormat="false" ht="15" hidden="false" customHeight="false" outlineLevel="0" collapsed="false">
      <c r="B3" s="34" t="s">
        <v>89</v>
      </c>
    </row>
    <row r="5" customFormat="false" ht="24" hidden="false" customHeight="true" outlineLevel="0" collapsed="false">
      <c r="B5" s="19" t="s">
        <v>90</v>
      </c>
    </row>
    <row r="6" customFormat="false" ht="75" hidden="false" customHeight="true" outlineLevel="0" collapsed="false">
      <c r="B6" s="35" t="s">
        <v>91</v>
      </c>
      <c r="C6" s="35"/>
    </row>
    <row r="8" customFormat="false" ht="24" hidden="false" customHeight="true" outlineLevel="0" collapsed="false">
      <c r="B8" s="19" t="s">
        <v>92</v>
      </c>
    </row>
    <row r="9" customFormat="false" ht="30" hidden="false" customHeight="true" outlineLevel="0" collapsed="false">
      <c r="B9" s="35" t="s">
        <v>93</v>
      </c>
      <c r="C9" s="35"/>
    </row>
    <row r="10" customFormat="false" ht="30" hidden="false" customHeight="true" outlineLevel="0" collapsed="false">
      <c r="B10" s="35" t="s">
        <v>94</v>
      </c>
      <c r="C10" s="35"/>
    </row>
    <row r="11" customFormat="false" ht="30" hidden="false" customHeight="true" outlineLevel="0" collapsed="false">
      <c r="B11" s="35" t="s">
        <v>95</v>
      </c>
      <c r="C11" s="35"/>
    </row>
    <row r="12" customFormat="false" ht="15.75" hidden="false" customHeight="true" outlineLevel="0" collapsed="false">
      <c r="B12" s="35" t="s">
        <v>96</v>
      </c>
      <c r="C12" s="35"/>
    </row>
    <row r="13" customFormat="false" ht="15.75" hidden="false" customHeight="true" outlineLevel="0" collapsed="false">
      <c r="B13" s="35" t="s">
        <v>97</v>
      </c>
      <c r="C13" s="35"/>
    </row>
    <row r="15" customFormat="false" ht="24" hidden="false" customHeight="true" outlineLevel="0" collapsed="false">
      <c r="B15" s="19" t="s">
        <v>98</v>
      </c>
    </row>
    <row r="16" customFormat="false" ht="30" hidden="false" customHeight="true" outlineLevel="0" collapsed="false">
      <c r="B16" s="35" t="s">
        <v>99</v>
      </c>
      <c r="C16" s="35"/>
    </row>
    <row r="17" customFormat="false" ht="45" hidden="false" customHeight="true" outlineLevel="0" collapsed="false">
      <c r="B17" s="35" t="s">
        <v>100</v>
      </c>
      <c r="C17" s="35"/>
    </row>
    <row r="18" customFormat="false" ht="30" hidden="false" customHeight="true" outlineLevel="0" collapsed="false">
      <c r="B18" s="35" t="s">
        <v>101</v>
      </c>
      <c r="C18" s="35"/>
    </row>
    <row r="19" customFormat="false" ht="30" hidden="false" customHeight="true" outlineLevel="0" collapsed="false">
      <c r="B19" s="35" t="s">
        <v>102</v>
      </c>
      <c r="C19" s="35"/>
    </row>
    <row r="20" customFormat="false" ht="30" hidden="false" customHeight="true" outlineLevel="0" collapsed="false">
      <c r="B20" s="35" t="s">
        <v>103</v>
      </c>
      <c r="C20" s="35"/>
    </row>
    <row r="21" customFormat="false" ht="30" hidden="false" customHeight="true" outlineLevel="0" collapsed="false">
      <c r="B21" s="35" t="s">
        <v>104</v>
      </c>
      <c r="C21" s="35"/>
    </row>
    <row r="22" customFormat="false" ht="30" hidden="false" customHeight="true" outlineLevel="0" collapsed="false">
      <c r="B22" s="35" t="s">
        <v>105</v>
      </c>
      <c r="C22" s="35"/>
    </row>
    <row r="24" customFormat="false" ht="24" hidden="false" customHeight="true" outlineLevel="0" collapsed="false">
      <c r="B24" s="19" t="s">
        <v>106</v>
      </c>
    </row>
    <row r="25" customFormat="false" ht="30" hidden="false" customHeight="true" outlineLevel="0" collapsed="false">
      <c r="B25" s="35" t="s">
        <v>107</v>
      </c>
      <c r="C25" s="35"/>
    </row>
    <row r="26" customFormat="false" ht="30" hidden="false" customHeight="true" outlineLevel="0" collapsed="false">
      <c r="B26" s="35" t="s">
        <v>108</v>
      </c>
      <c r="C26" s="35"/>
    </row>
    <row r="27" customFormat="false" ht="45" hidden="false" customHeight="true" outlineLevel="0" collapsed="false">
      <c r="B27" s="35" t="s">
        <v>109</v>
      </c>
      <c r="C27" s="35"/>
    </row>
    <row r="28" customFormat="false" ht="30" hidden="false" customHeight="true" outlineLevel="0" collapsed="false">
      <c r="B28" s="35" t="s">
        <v>110</v>
      </c>
      <c r="C28" s="35"/>
    </row>
    <row r="29" customFormat="false" ht="45" hidden="false" customHeight="true" outlineLevel="0" collapsed="false">
      <c r="B29" s="35" t="s">
        <v>111</v>
      </c>
      <c r="C29" s="35"/>
    </row>
    <row r="31" customFormat="false" ht="24" hidden="false" customHeight="true" outlineLevel="0" collapsed="false">
      <c r="B31" s="36" t="s">
        <v>112</v>
      </c>
    </row>
    <row r="32" customFormat="false" ht="90" hidden="false" customHeight="true" outlineLevel="0" collapsed="false">
      <c r="B32" s="37" t="s">
        <v>113</v>
      </c>
      <c r="C32" s="37"/>
    </row>
    <row r="34" customFormat="false" ht="24" hidden="false" customHeight="true" outlineLevel="0" collapsed="false">
      <c r="B34" s="19" t="s">
        <v>114</v>
      </c>
    </row>
    <row r="35" customFormat="false" ht="19.5" hidden="false" customHeight="true" outlineLevel="0" collapsed="false">
      <c r="B35" s="38" t="s">
        <v>115</v>
      </c>
      <c r="C35" s="38"/>
    </row>
    <row r="36" customFormat="false" ht="19.5" hidden="false" customHeight="true" outlineLevel="0" collapsed="false">
      <c r="B36" s="39" t="s">
        <v>116</v>
      </c>
      <c r="C36" s="39"/>
    </row>
    <row r="37" customFormat="false" ht="19.5" hidden="false" customHeight="true" outlineLevel="0" collapsed="false">
      <c r="B37" s="40" t="s">
        <v>117</v>
      </c>
      <c r="C37" s="40"/>
    </row>
  </sheetData>
  <sheetProtection sheet="true"/>
  <mergeCells count="22">
    <mergeCell ref="B6:C6"/>
    <mergeCell ref="B9:C9"/>
    <mergeCell ref="B10:C10"/>
    <mergeCell ref="B11:C11"/>
    <mergeCell ref="B12:C12"/>
    <mergeCell ref="B13:C13"/>
    <mergeCell ref="B16:C16"/>
    <mergeCell ref="B17:C17"/>
    <mergeCell ref="B18:C18"/>
    <mergeCell ref="B19:C19"/>
    <mergeCell ref="B20:C20"/>
    <mergeCell ref="B21:C21"/>
    <mergeCell ref="B22:C22"/>
    <mergeCell ref="B25:C25"/>
    <mergeCell ref="B26:C26"/>
    <mergeCell ref="B27:C27"/>
    <mergeCell ref="B28:C28"/>
    <mergeCell ref="B29:C29"/>
    <mergeCell ref="B32:C32"/>
    <mergeCell ref="B35:C35"/>
    <mergeCell ref="B36:C36"/>
    <mergeCell ref="B37:C3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2026-09-10T12:24:01Z</dcterms:created>
  <dc:creator>openpyxl</dc:creator>
  <dc:description/>
  <dc:language>en-US</dc:language>
  <cp:lastModifiedBy/>
  <dcterms:modified xsi:type="dcterms:W3CDTF">2026-09-10T12:24:01Z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