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<sst xmlns="http://schemas.openxmlformats.org/spreadsheetml/2006/main" count="212" uniqueCount="118">
  <si>
    <t xml:space="preserve">Umbral de contratación</t>
  </si>
  <si>
    <t xml:space="preserve">Lo que cuesta de verdad una persona, la facturación permanente que hace falta para pagarla, cuánto te sube el punto muerto y la caja que pide la rampa antes de devolver nada.</t>
  </si>
  <si>
    <t xml:space="preserve">   Escribes tú en las celdas azules.   ·   Lo gris lo calcula la hoja sola.   ·   Capítulo 39 · plantilla 39.1 de 44   ·   El detalle, en la hoja «Cómo se usa».</t>
  </si>
  <si>
    <t xml:space="preserve">Tu cotización a cargo de la empresa</t>
  </si>
  <si>
    <t xml:space="preserve">Sobre la base %</t>
  </si>
  <si>
    <t xml:space="preserve">Contingencias comunes</t>
  </si>
  <si>
    <t xml:space="preserve">Desempleo   ·   contrato indefinido</t>
  </si>
  <si>
    <t xml:space="preserve">FOGASA</t>
  </si>
  <si>
    <t xml:space="preserve">Formación profesional</t>
  </si>
  <si>
    <t xml:space="preserve">Mecanismo de equidad intergeneracional</t>
  </si>
  <si>
    <t xml:space="preserve">Prima de accidentes   ·   la fija tu actividad</t>
  </si>
  <si>
    <t xml:space="preserve">Suma de los seis conceptos</t>
  </si>
  <si>
    <t xml:space="preserve">Tipo que aplicas   ·   redondea la suma de arriba</t>
  </si>
  <si>
    <t xml:space="preserve">LO QUE CUESTA DE VERDAD ESA PERSONA</t>
  </si>
  <si>
    <t xml:space="preserve">Concepto</t>
  </si>
  <si>
    <t xml:space="preserve">Al año</t>
  </si>
  <si>
    <t xml:space="preserve">Al mes</t>
  </si>
  <si>
    <t xml:space="preserve">Salario bruto   ·   convenio y categoría</t>
  </si>
  <si>
    <t xml:space="preserve">Cotización a cargo de la empresa</t>
  </si>
  <si>
    <t xml:space="preserve">Vehículo, combustible y peajes</t>
  </si>
  <si>
    <t xml:space="preserve">Herramienta, EPI y ropa de trabajo</t>
  </si>
  <si>
    <t xml:space="preserve">Selección, alta y formación inicial</t>
  </si>
  <si>
    <t xml:space="preserve">Móvil, licencias y seguros</t>
  </si>
  <si>
    <t xml:space="preserve">Coste total de la persona</t>
  </si>
  <si>
    <t xml:space="preserve">Cuánto es eso por encima del bruto que tenías en la cabeza</t>
  </si>
  <si>
    <t xml:space="preserve">La traducción a facturación</t>
  </si>
  <si>
    <t xml:space="preserve">Al año %</t>
  </si>
  <si>
    <t xml:space="preserve">Tu margen bruto   ·   escribe 45 si es el 45 %</t>
  </si>
  <si>
    <t xml:space="preserve">Lo que exige cada euro de coste fijo</t>
  </si>
  <si>
    <t xml:space="preserve">Facturación adicional que hace falta   ·   y es permanente</t>
  </si>
  <si>
    <t xml:space="preserve">EL ESCALÓN QUE SUBE TU PUNTO MUERTO</t>
  </si>
  <si>
    <t xml:space="preserve">Antes y después de firmar</t>
  </si>
  <si>
    <t xml:space="preserve">Hoy</t>
  </si>
  <si>
    <t xml:space="preserve">Con la persona nueva</t>
  </si>
  <si>
    <t xml:space="preserve">Diferencia</t>
  </si>
  <si>
    <t xml:space="preserve">Costes fijos al año   ·   estructura, amortización y financieros</t>
  </si>
  <si>
    <t xml:space="preserve">Punto muerto al mes</t>
  </si>
  <si>
    <t xml:space="preserve">Lo que facturas al mes</t>
  </si>
  <si>
    <t xml:space="preserve">Colchón   ·   lo que puedes perder sin entrar en pérdidas</t>
  </si>
  <si>
    <t xml:space="preserve">Margen de seguridad</t>
  </si>
  <si>
    <t xml:space="preserve">El escalón, en dos columnas</t>
  </si>
  <si>
    <t xml:space="preserve">Colchón que te queda</t>
  </si>
  <si>
    <t xml:space="preserve">Con un oficial más</t>
  </si>
  <si>
    <t xml:space="preserve">LA RAMPA   ·   LOS MESES EN QUE ESA PERSONA NO SE CUBRE</t>
  </si>
  <si>
    <t xml:space="preserve">Mes desde que entra</t>
  </si>
  <si>
    <t xml:space="preserve">Lo que aporta
escribe 50 si es el 50 %</t>
  </si>
  <si>
    <t xml:space="preserve">Lo que cuesta
ese mes</t>
  </si>
  <si>
    <t xml:space="preserve">Lo que
aporta</t>
  </si>
  <si>
    <t xml:space="preserve">Agujero
del mes</t>
  </si>
  <si>
    <t xml:space="preserve">Agujero
acumulado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</si>
  <si>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</si>
  <si>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</si>
  <si>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</si>
  <si>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</si>
  <si>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</si>
  <si>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</si>
  <si>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La caja que pide antes de devolver nada</t>
  </si>
  <si>
    <t xml:space="preserve">Porcentaje %</t>
  </si>
  <si>
    <t xml:space="preserve">Agujero acumulado de la rampa</t>
  </si>
  <si>
    <t xml:space="preserve">Coste de crecer   ·   escribe 24,5 si cada euro de venta inmoviliza 0,245 €</t>
  </si>
  <si>
    <t xml:space="preserve">Caja que inmoviliza la facturación nueva</t>
  </si>
  <si>
    <t xml:space="preserve">Caja que tienes que tener, o la póliza negociada antes</t>
  </si>
  <si>
    <t xml:space="preserve">CONTRATAR O SUBCONTRATAR   ·   EL PUNTO DE INDIFERENCIA</t>
  </si>
  <si>
    <t xml:space="preserve">Antes de comparar</t>
  </si>
  <si>
    <t xml:space="preserve">Escribes tú %</t>
  </si>
  <si>
    <t xml:space="preserve">Lo que sale</t>
  </si>
  <si>
    <t xml:space="preserve">Margen que te deja ese trabajo subcontratado   ·   escribe 12 si es el 12 %</t>
  </si>
  <si>
    <t xml:space="preserve">Volumen donde da lo mismo contratar que subcontratar</t>
  </si>
  <si>
    <t xml:space="preserve">Trabajo al año que pasaría por esa persona</t>
  </si>
  <si>
    <t xml:space="preserve">Subcontratado te deja</t>
  </si>
  <si>
    <t xml:space="preserve">Con la persona te deja</t>
  </si>
  <si>
    <t xml:space="preserve">Qué conviene</t>
  </si>
  <si>
    <t xml:space="preserve">LAS TRES CONDICIONES   ·   SE PIDEN LAS TRES, NO DOS DE TRES</t>
  </si>
  <si>
    <t xml:space="preserve">Condición</t>
  </si>
  <si>
    <t xml:space="preserve">¿Se cumple?</t>
  </si>
  <si>
    <t xml:space="preserve">El dato que lo dice</t>
  </si>
  <si>
    <t xml:space="preserve">Lo que tiene que pasar</t>
  </si>
  <si>
    <t xml:space="preserve">El hueco de facturación existe hoy y tiene nombre</t>
  </si>
  <si>
    <t xml:space="preserve">Trabajo que hoy sale por la puerta</t>
  </si>
  <si>
    <t xml:space="preserve">El margen de seguridad después sigue siendo razonable</t>
  </si>
  <si>
    <t xml:space="preserve">Que no baje del 10 %</t>
  </si>
  <si>
    <t xml:space="preserve">Tienes la caja de la rampa, o la póliza negociada</t>
  </si>
  <si>
    <t xml:space="preserve">Míralo en la previsión a trece semanas</t>
  </si>
  <si>
    <t xml:space="preserve">Con lo que has contestado</t>
  </si>
  <si>
    <t xml:space="preserve">LO QUE CUESTA DE VERDAD AL AÑO</t>
  </si>
  <si>
    <t xml:space="preserve">FACTURACIÓN ADICIONAL QUE EXIGE</t>
  </si>
  <si>
    <t xml:space="preserve">TU MARGEN DE SEGURIDAD DESPUÉS</t>
  </si>
  <si>
    <t xml:space="preserve">   EJEMPLO RESUELTO   ·   Los números son los del libro. Para trabajar con los tuyos, usa la hoja «Plantilla».</t>
  </si>
  <si>
    <t xml:space="preserve">Sí</t>
  </si>
  <si>
    <t xml:space="preserve">No</t>
  </si>
  <si>
    <t xml:space="preserve">Capítulo 39 · plantilla 39.1 de 44 · «Facturas mucho y no ganas dinero»</t>
  </si>
  <si>
    <t xml:space="preserve">PARA QUÉ SIRVE</t>
  </si>
  <si>
    <t xml:space="preserve">Para contestar con datos a la frase «así no podemos seguir». Contratar no cuesta un sueldo: cuesta la facturación permanente que hace falta para pagar ese sueldo. Con un margen bruto del 45 %, cada euro de coste fijo exige 2,22 € de facturación, todos los meses y para siempre. Esta hoja te dice cuántos son en tu caso, cuánto te sube el punto muerto y cuánta caja pide la persona antes de devolver el primer euro.</t>
  </si>
  <si>
    <t xml:space="preserve">QUÉ NECESITAS TENER A MANO</t>
  </si>
  <si>
    <t xml:space="preserve">El salario bruto de convenio de la categoría que vas a contratar.</t>
  </si>
  <si>
    <t xml:space="preserve">Tu tipo de cotización a cargo de la empresa. El 32 % que circula por ahí es el de una oficina: la prima de accidentes la fija tu actividad y en construcción e instalaciones ronda el 6,70 %.</t>
  </si>
  <si>
    <t xml:space="preserve">Lo que arrastra esa persona: furgoneta, combustible, herramienta, ropa, alta, móvil y licencias.</t>
  </si>
  <si>
    <t xml:space="preserve">Tu margen bruto y tus costes fijos anuales, para el punto muerto de antes y después.</t>
  </si>
  <si>
    <t xml:space="preserve">Tu previsión a trece semanas, para ver si la contratación cae justo encima del punto más bajo del año.</t>
  </si>
  <si>
    <t xml:space="preserve">CÓMO SE RELLENA</t>
  </si>
  <si>
    <t xml:space="preserve">Monta tu tipo de cotización sumando los seis conceptos y redondea. Ese redondeo es el que se aplica al bruto.</t>
  </si>
  <si>
    <t xml:space="preserve">Rellena el coste completo. Ninguna de esas líneas es discutible: la furgoneta se paga esté quien esté dentro y la herramienta se compra el primer día.</t>
  </si>
  <si>
    <t xml:space="preserve">Pon tu margen bruto. Sale el multiplicador y la facturación adicional que hace falta. No es facturación de una vez: es recurrente, porque el coste lo es.</t>
  </si>
  <si>
    <t xml:space="preserve">Pon tus costes fijos y lo que facturas al mes. La hoja calcula el punto muerto antes y después y lo que queda de colchón.</t>
  </si>
  <si>
    <t xml:space="preserve">En la rampa, escribe qué porcentaje de su coste aporta esa persona cada uno de los seis primeros meses. Nadie rinde al cien por cien el primer mes.</t>
  </si>
  <si>
    <t xml:space="preserve">Compara con subcontratar y contesta las tres condiciones. Se piden las tres.</t>
  </si>
  <si>
    <t xml:space="preserve">QUÉ TE ESTÁ DICIENDO</t>
  </si>
  <si>
    <t xml:space="preserve">El coste total frente al bruto que tenías en la cabeza. El salario suele ser entre el 60 % y el 70 % del coste: el resto está repartido en sitios que no salen en la misma hoja y por eso no se suman nunca.</t>
  </si>
  <si>
    <t xml:space="preserve">La facturación adicional al mes. Compárala con el trabajo que de verdad estás rechazando hoy, no con el que crees que vendrá.</t>
  </si>
  <si>
    <t xml:space="preserve">El margen de seguridad después de firmar. Si cae por debajo del 10 %, la contratación es una apuesta. Fíjate en que el escalón parece pequeño y lo que cambia de verdad es el colchón: se puede ir una quinta parte con una sola firma.</t>
  </si>
  <si>
    <t xml:space="preserve">La caja que pide la rampa más la que inmoviliza crecer. Es dinero que sale antes de que entre nada, y casi nunca está presupuestado.</t>
  </si>
  <si>
    <t xml:space="preserve">El punto de indiferencia con subcontratar. Está bastante por encima del umbral que solo cubre el coste: en ese punto intermedio contratar no pierde dinero, pero tampoco gana, y te llevas todo el riesgo y todo el jaleo a cambio de cero.</t>
  </si>
  <si>
    <t xml:space="preserve">OJO CON ESTO</t>
  </si>
  <si>
    <t xml:space="preserve">No contrates en el pico de trabajo. Es el momento en que la decisión se siente más evidente y en el que peor información tienes: el pico dura tres meses y el contrato dura años. Cubre los picos con instrumentos de picos —horas pactadas, un temporal, subcontratar la parte de menos margen, o subir precios— y contrata cuando el hueco lleve dos trimestres seguidos ahí. Y antes de firmar, ten en la cabeza lo que cuesta deshacerlo: 20 días por año trabajado con tope de 12 mensualidades por la vía objetiva, 33 días con tope de 24 por la improcedente. Son cifras de 2026 y hay que comprobarlas cada enero.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</si>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</sst>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&quot; %&quot;"/>
    <numFmt numFmtId="166" formatCode="#,##0&quot; €&quot;;[RED]\-#,##0&quot; €&quot;"/>
    <numFmt numFmtId="167" formatCode="0.0\ %;[RED]\-0.0\ %"/>
    <numFmt numFmtId="168" formatCode="0.0&quot; x&quot;"/>
    <numFmt numFmtId="169" formatCode="@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7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2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3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0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4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4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C0504D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C5462"/>
      <rgbColor rgb="FF878787"/>
      <rgbColor rgb="FF12284F"/>
      <rgbColor rgb="FF4F81BD"/>
      <rgbColor rgb="FF12161D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El escalón que sube una contratación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Plantilla!C41</c:f>
              <c:strCache>
                <c:ptCount val="1"/>
                <c:pt idx="0">
                  <c:v>Punto muerto al mes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Plantilla!$B$42:$B$43</c:f>
              <c:strCache>
                <c:ptCount val="2"/>
                <c:pt idx="0">
                  <c:v>Hoy</c:v>
                </c:pt>
                <c:pt idx="1">
                  <c:v>Con un oficial más</c:v>
                </c:pt>
              </c:strCache>
            </c:strRef>
          </c:cat>
          <c:val>
            <c:numRef>
              <c:f>Plantilla!$C$42:$C$43</c:f>
              <c:numCache>
                <c:formatCode>General</c:formatCode>
                <c:ptCount val="2"/>
              </c:numCache>
            </c:numRef>
          </c:val>
        </c:ser>
        <c:ser>
          <c:idx val="1"/>
          <c:order val="1"/>
          <c:tx>
            <c:strRef>
              <c:f>Plantilla!D41</c:f>
              <c:strCache>
                <c:ptCount val="1"/>
                <c:pt idx="0">
                  <c:v>Colchón que te queda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Plantilla!$B$42:$B$43</c:f>
              <c:strCache>
                <c:ptCount val="2"/>
                <c:pt idx="0">
                  <c:v>Hoy</c:v>
                </c:pt>
                <c:pt idx="1">
                  <c:v>Con un oficial más</c:v>
                </c:pt>
              </c:strCache>
            </c:strRef>
          </c:cat>
          <c:val>
            <c:numRef>
              <c:f>Plantilla!$D$42:$D$43</c:f>
              <c:numCache>
                <c:formatCode>General</c:formatCode>
                <c:ptCount val="2"/>
              </c:numCache>
            </c:numRef>
          </c:val>
        </c:ser>
        <c:gapWidth val="150"/>
        <c:overlap val="100"/>
        <c:axId val="82888924"/>
        <c:axId val="92874244"/>
      </c:barChart>
      <c:catAx>
        <c:axId val="828889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74244"/>
        <c:crosses val="autoZero"/>
        <c:auto val="1"/>
        <c:lblAlgn val="ctr"/>
        <c:lblOffset val="100"/>
        <c:noMultiLvlLbl val="0"/>
      </c:catAx>
      <c:valAx>
        <c:axId val="928742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8889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El escalón que sube una contratación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Ejemplo!C41</c:f>
              <c:strCache>
                <c:ptCount val="1"/>
                <c:pt idx="0">
                  <c:v>Punto muerto al mes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Ejemplo!$B$42:$B$43</c:f>
              <c:strCache>
                <c:ptCount val="2"/>
                <c:pt idx="0">
                  <c:v>Hoy</c:v>
                </c:pt>
                <c:pt idx="1">
                  <c:v>Con un oficial más</c:v>
                </c:pt>
              </c:strCache>
            </c:strRef>
          </c:cat>
          <c:val>
            <c:numRef>
              <c:f>Ejemplo!$C$42:$C$43</c:f>
              <c:numCache>
                <c:formatCode>#,##0" €";[RED]\-#,##0" €"</c:formatCode>
                <c:ptCount val="2"/>
                <c:pt idx="0">
                  <c:v>105185.185185185</c:v>
                </c:pt>
                <c:pt idx="1">
                  <c:v>112925.925925926</c:v>
                </c:pt>
              </c:numCache>
            </c:numRef>
          </c:val>
        </c:ser>
        <c:ser>
          <c:idx val="1"/>
          <c:order val="1"/>
          <c:tx>
            <c:strRef>
              <c:f>Ejemplo!D41</c:f>
              <c:strCache>
                <c:ptCount val="1"/>
                <c:pt idx="0">
                  <c:v>Colchón que te queda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Ejemplo!$B$42:$B$43</c:f>
              <c:strCache>
                <c:ptCount val="2"/>
                <c:pt idx="0">
                  <c:v>Hoy</c:v>
                </c:pt>
                <c:pt idx="1">
                  <c:v>Con un oficial más</c:v>
                </c:pt>
              </c:strCache>
            </c:strRef>
          </c:cat>
          <c:val>
            <c:numRef>
              <c:f>Ejemplo!$D$42:$D$43</c:f>
              <c:numCache>
                <c:formatCode>#,##0" €";[RED]\-#,##0" €"</c:formatCode>
                <c:ptCount val="2"/>
                <c:pt idx="0">
                  <c:v>34814.8148148148</c:v>
                </c:pt>
                <c:pt idx="1">
                  <c:v>27074.0740740741</c:v>
                </c:pt>
              </c:numCache>
            </c:numRef>
          </c:val>
        </c:ser>
        <c:gapWidth val="150"/>
        <c:overlap val="100"/>
        <c:axId val="27718644"/>
        <c:axId val="47423557"/>
      </c:barChart>
      <c:catAx>
        <c:axId val="277186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423557"/>
        <c:crosses val="autoZero"/>
        <c:auto val="1"/>
        <c:lblAlgn val="ctr"/>
        <c:lblOffset val="100"/>
        <c:noMultiLvlLbl val="0"/>
      </c:catAx>
      <c:valAx>
        <c:axId val="47423557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71864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80</xdr:row>
      <xdr:rowOff>0</xdr:rowOff>
    </xdr:from>
    <xdr:to>
      <xdr:col>6</xdr:col>
      <xdr:colOff>573840</xdr:colOff>
      <xdr:row>97</xdr:row>
      <xdr:rowOff>1080</xdr:rowOff>
    </xdr:to>
    <xdr:graphicFrame>
      <xdr:nvGraphicFramePr>
        <xdr:cNvPr id="0" name="Chart 1"/>
        <xdr:cNvGraphicFramePr/>
      </xdr:nvGraphicFramePr>
      <xdr:xfrm>
        <a:off x="154800" y="243838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80</xdr:row>
      <xdr:rowOff>0</xdr:rowOff>
    </xdr:from>
    <xdr:to>
      <xdr:col>6</xdr:col>
      <xdr:colOff>573840</xdr:colOff>
      <xdr:row>97</xdr:row>
      <xdr:rowOff>1080</xdr:rowOff>
    </xdr:to>
    <xdr:graphicFrame>
      <xdr:nvGraphicFramePr>
        <xdr:cNvPr id="1" name="Chart 1"/>
        <xdr:cNvGraphicFramePr/>
      </xdr:nvGraphicFramePr>
      <xdr:xfrm>
        <a:off x="154800" y="243838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6"/>
    <col collapsed="false" customWidth="true" hidden="false" outlineLevel="0" max="4" min="3" style="0" width="15"/>
    <col collapsed="false" customWidth="true" hidden="false" outlineLevel="0" max="6" min="5" style="0" width="14"/>
    <col collapsed="false" customWidth="true" hidden="false" outlineLevel="0" max="7" min="7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/>
    </row>
    <row r="9" customFormat="false" ht="18.75" hidden="false" customHeight="true" outlineLevel="0" collapsed="false">
      <c r="B9" s="6" t="s">
        <v>6</v>
      </c>
      <c r="C9" s="7"/>
    </row>
    <row r="10" customFormat="false" ht="18.75" hidden="false" customHeight="true" outlineLevel="0" collapsed="false">
      <c r="B10" s="6" t="s">
        <v>7</v>
      </c>
      <c r="C10" s="7"/>
    </row>
    <row r="11" customFormat="false" ht="18.75" hidden="false" customHeight="true" outlineLevel="0" collapsed="false">
      <c r="B11" s="6" t="s">
        <v>8</v>
      </c>
      <c r="C11" s="7"/>
    </row>
    <row r="12" customFormat="false" ht="34.5" hidden="false" customHeight="true" outlineLevel="0" collapsed="false">
      <c r="B12" s="8" t="s">
        <v>9</v>
      </c>
      <c r="C12" s="7"/>
    </row>
    <row r="13" customFormat="false" ht="34.5" hidden="false" customHeight="true" outlineLevel="0" collapsed="false">
      <c r="B13" s="8" t="s">
        <v>10</v>
      </c>
      <c r="C13" s="7"/>
    </row>
    <row r="14" customFormat="false" ht="19.5" hidden="false" customHeight="true" outlineLevel="0" collapsed="false">
      <c r="B14" s="9" t="s">
        <v>11</v>
      </c>
      <c r="C14" s="10" t="str">
        <f aca="false">IF(COUNT(C8:C13)=0,"",SUM(C8:C13))</f>
        <v/>
      </c>
    </row>
    <row r="15" customFormat="false" ht="34.5" hidden="false" customHeight="true" outlineLevel="0" collapsed="false">
      <c r="B15" s="8" t="s">
        <v>12</v>
      </c>
      <c r="C15" s="7"/>
    </row>
    <row r="17" customFormat="false" ht="24" hidden="false" customHeight="true" outlineLevel="0" collapsed="false">
      <c r="B17" s="11" t="s">
        <v>13</v>
      </c>
    </row>
    <row r="18" customFormat="false" ht="30" hidden="false" customHeight="true" outlineLevel="0" collapsed="false">
      <c r="B18" s="4" t="s">
        <v>14</v>
      </c>
      <c r="C18" s="5" t="s">
        <v>15</v>
      </c>
      <c r="D18" s="5" t="s">
        <v>16</v>
      </c>
    </row>
    <row r="19" customFormat="false" ht="34.5" hidden="false" customHeight="true" outlineLevel="0" collapsed="false">
      <c r="B19" s="8" t="s">
        <v>17</v>
      </c>
      <c r="C19" s="12"/>
      <c r="D19" s="13" t="str">
        <f aca="false">IF(C19="","",C19/12)</f>
        <v/>
      </c>
    </row>
    <row r="20" customFormat="false" ht="18.75" hidden="false" customHeight="true" outlineLevel="0" collapsed="false">
      <c r="B20" s="6" t="s">
        <v>18</v>
      </c>
      <c r="C20" s="13" t="str">
        <f aca="false">IF(OR(C19="",C15=""),"",C19*C15/100)</f>
        <v/>
      </c>
      <c r="D20" s="13" t="str">
        <f aca="false">IF(C20="","",C20/12)</f>
        <v/>
      </c>
    </row>
    <row r="21" customFormat="false" ht="18.75" hidden="false" customHeight="true" outlineLevel="0" collapsed="false">
      <c r="B21" s="6" t="s">
        <v>19</v>
      </c>
      <c r="C21" s="12"/>
      <c r="D21" s="13" t="str">
        <f aca="false">IF(C21="","",C21/12)</f>
        <v/>
      </c>
    </row>
    <row r="22" customFormat="false" ht="18.75" hidden="false" customHeight="true" outlineLevel="0" collapsed="false">
      <c r="B22" s="6" t="s">
        <v>20</v>
      </c>
      <c r="C22" s="12"/>
      <c r="D22" s="13" t="str">
        <f aca="false">IF(C22="","",C22/12)</f>
        <v/>
      </c>
    </row>
    <row r="23" customFormat="false" ht="18.75" hidden="false" customHeight="true" outlineLevel="0" collapsed="false">
      <c r="B23" s="6" t="s">
        <v>21</v>
      </c>
      <c r="C23" s="12"/>
      <c r="D23" s="13" t="str">
        <f aca="false">IF(C23="","",C23/12)</f>
        <v/>
      </c>
    </row>
    <row r="24" customFormat="false" ht="18.75" hidden="false" customHeight="true" outlineLevel="0" collapsed="false">
      <c r="B24" s="6" t="s">
        <v>22</v>
      </c>
      <c r="C24" s="12"/>
      <c r="D24" s="13" t="str">
        <f aca="false">IF(C24="","",C24/12)</f>
        <v/>
      </c>
    </row>
    <row r="25" customFormat="false" ht="19.5" hidden="false" customHeight="true" outlineLevel="0" collapsed="false">
      <c r="B25" s="14" t="s">
        <v>23</v>
      </c>
      <c r="C25" s="15" t="str">
        <f aca="false">IF(C19="","",C19+N(C20)+N(C21)+N(C22)+N(C23)+N(C24))</f>
        <v/>
      </c>
      <c r="D25" s="15" t="str">
        <f aca="false">IF(C25="","",C25/12)</f>
        <v/>
      </c>
    </row>
    <row r="26" customFormat="false" ht="34.5" hidden="false" customHeight="true" outlineLevel="0" collapsed="false">
      <c r="B26" s="8" t="s">
        <v>24</v>
      </c>
      <c r="C26" s="16" t="str">
        <f aca="false">IF(OR(C25="",C19="",C19=0),"",C25/C19-1)</f>
        <v/>
      </c>
    </row>
    <row r="28" customFormat="false" ht="30" hidden="false" customHeight="true" outlineLevel="0" collapsed="false">
      <c r="B28" s="4" t="s">
        <v>25</v>
      </c>
      <c r="C28" s="5" t="s">
        <v>26</v>
      </c>
      <c r="D28" s="5" t="s">
        <v>16</v>
      </c>
    </row>
    <row r="29" customFormat="false" ht="34.5" hidden="false" customHeight="true" outlineLevel="0" collapsed="false">
      <c r="B29" s="8" t="s">
        <v>27</v>
      </c>
      <c r="C29" s="7"/>
    </row>
    <row r="30" customFormat="false" ht="34.5" hidden="false" customHeight="true" outlineLevel="0" collapsed="false">
      <c r="B30" s="8" t="s">
        <v>28</v>
      </c>
      <c r="C30" s="17" t="str">
        <f aca="false">IF(OR(C29="",C29&lt;=0),"",100/C29)</f>
        <v/>
      </c>
    </row>
    <row r="31" customFormat="false" ht="34.5" hidden="false" customHeight="true" outlineLevel="0" collapsed="false">
      <c r="B31" s="18" t="s">
        <v>29</v>
      </c>
      <c r="C31" s="15" t="str">
        <f aca="false">IF(OR(C25="",C29="",C29&lt;=0),"",C25/(C29/100))</f>
        <v/>
      </c>
      <c r="D31" s="15" t="str">
        <f aca="false">IF(C31="","",C31/12)</f>
        <v/>
      </c>
    </row>
    <row r="33" customFormat="false" ht="24" hidden="false" customHeight="true" outlineLevel="0" collapsed="false">
      <c r="B33" s="11" t="s">
        <v>30</v>
      </c>
    </row>
    <row r="34" customFormat="false" ht="31.5" hidden="false" customHeight="true" outlineLevel="0" collapsed="false">
      <c r="B34" s="4" t="s">
        <v>31</v>
      </c>
      <c r="C34" s="5" t="s">
        <v>32</v>
      </c>
      <c r="D34" s="5" t="s">
        <v>33</v>
      </c>
      <c r="E34" s="5" t="s">
        <v>34</v>
      </c>
    </row>
    <row r="35" customFormat="false" ht="34.5" hidden="false" customHeight="true" outlineLevel="0" collapsed="false">
      <c r="B35" s="8" t="s">
        <v>35</v>
      </c>
      <c r="C35" s="12"/>
      <c r="D35" s="13" t="str">
        <f aca="false">IF(OR(C35="",C25=""),"",C35+C25)</f>
        <v/>
      </c>
      <c r="E35" s="13" t="str">
        <f aca="false">IF(OR(C35="",D35=""),"",D35-C35)</f>
        <v/>
      </c>
    </row>
    <row r="36" customFormat="false" ht="19.5" hidden="false" customHeight="true" outlineLevel="0" collapsed="false">
      <c r="B36" s="9" t="s">
        <v>36</v>
      </c>
      <c r="C36" s="19" t="str">
        <f aca="false">IF(OR(C35="",C29="",C29&lt;=0),"",C35/(C29/100)/12)</f>
        <v/>
      </c>
      <c r="D36" s="19" t="str">
        <f aca="false">IF(OR(D35="",C29="",C29&lt;=0),"",D35/(C29/100)/12)</f>
        <v/>
      </c>
      <c r="E36" s="19" t="str">
        <f aca="false">IF(OR(C36="",D36=""),"",D36-C36)</f>
        <v/>
      </c>
    </row>
    <row r="37" customFormat="false" ht="18.75" hidden="false" customHeight="true" outlineLevel="0" collapsed="false">
      <c r="B37" s="6" t="s">
        <v>37</v>
      </c>
      <c r="C37" s="12"/>
      <c r="D37" s="13" t="str">
        <f aca="false">IF(C37="","",C37)</f>
        <v/>
      </c>
    </row>
    <row r="38" customFormat="false" ht="34.5" hidden="false" customHeight="true" outlineLevel="0" collapsed="false">
      <c r="B38" s="20" t="s">
        <v>38</v>
      </c>
      <c r="C38" s="19" t="str">
        <f aca="false">IF(OR(C37="",C36=""),"",C37-C36)</f>
        <v/>
      </c>
      <c r="D38" s="19" t="str">
        <f aca="false">IF(OR(D37="",D36=""),"",D37-D36)</f>
        <v/>
      </c>
      <c r="E38" s="19" t="str">
        <f aca="false">IF(OR(C38="",D38=""),"",D38-C38)</f>
        <v/>
      </c>
    </row>
    <row r="39" customFormat="false" ht="19.5" hidden="false" customHeight="true" outlineLevel="0" collapsed="false">
      <c r="B39" s="9" t="s">
        <v>39</v>
      </c>
      <c r="C39" s="21" t="str">
        <f aca="false">IF(OR(C38="",C37="",C37=0),"",C38/C37)</f>
        <v/>
      </c>
      <c r="D39" s="21" t="str">
        <f aca="false">IF(OR(D38="",D37="",D37=0),"",D38/D37)</f>
        <v/>
      </c>
    </row>
    <row r="41" customFormat="false" ht="30" hidden="false" customHeight="true" outlineLevel="0" collapsed="false">
      <c r="B41" s="4" t="s">
        <v>40</v>
      </c>
      <c r="C41" s="5" t="s">
        <v>36</v>
      </c>
      <c r="D41" s="5" t="s">
        <v>41</v>
      </c>
    </row>
    <row r="42" customFormat="false" ht="18.75" hidden="false" customHeight="true" outlineLevel="0" collapsed="false">
      <c r="B42" s="6" t="s">
        <v>32</v>
      </c>
      <c r="C42" s="13" t="str">
        <f aca="false">IF(C36="","",C36)</f>
        <v/>
      </c>
      <c r="D42" s="13" t="str">
        <f aca="false">IF(C38="","",MAX(0,C38))</f>
        <v/>
      </c>
    </row>
    <row r="43" customFormat="false" ht="18.75" hidden="false" customHeight="true" outlineLevel="0" collapsed="false">
      <c r="B43" s="6" t="s">
        <v>42</v>
      </c>
      <c r="C43" s="13" t="str">
        <f aca="false">IF(D36="","",D36)</f>
        <v/>
      </c>
      <c r="D43" s="13" t="str">
        <f aca="false">IF(D38="","",MAX(0,D38))</f>
        <v/>
      </c>
    </row>
    <row r="45" customFormat="false" ht="24" hidden="false" customHeight="true" outlineLevel="0" collapsed="false">
      <c r="B45" s="11" t="s">
        <v>43</v>
      </c>
    </row>
    <row r="46" customFormat="false" ht="39.75" hidden="false" customHeight="true" outlineLevel="0" collapsed="false">
      <c r="B46" s="4" t="s">
        <v>44</v>
      </c>
      <c r="C46" s="5" t="s">
        <v>45</v>
      </c>
      <c r="D46" s="5" t="s">
        <v>46</v>
      </c>
      <c r="E46" s="5" t="s">
        <v>47</v>
      </c>
      <c r="F46" s="5" t="s">
        <v>48</v>
      </c>
      <c r="G46" s="5" t="s">
        <v>49</v>
      </c>
    </row>
    <row r="47" customFormat="false" ht="18.75" hidden="false" customHeight="true" outlineLevel="0" collapsed="false">
      <c r="B47" s="6" t="s">
        <v>50</v>
      </c>
      <c r="C47" s="7"/>
      <c r="D47" s="13" t="str">
        <f aca="false">IF(D25="","",D25)</f>
        <v/>
      </c>
      <c r="E47" s="13" t="str">
        <f aca="false">IF(OR(C47="",D47=""),"",D47*C47/100)</f>
        <v/>
      </c>
      <c r="F47" s="13" t="str">
        <f aca="false">IF(OR(D47="",E47=""),"",D47-E47)</f>
        <v/>
      </c>
      <c r="G47" s="13" t="str">
        <f aca="false">IF(COUNT(F47:F47)=0,"",SUM(F47:F47))</f>
        <v/>
      </c>
    </row>
    <row r="48" customFormat="false" ht="18.75" hidden="false" customHeight="true" outlineLevel="0" collapsed="false">
      <c r="B48" s="6" t="s">
        <v>51</v>
      </c>
      <c r="C48" s="7"/>
      <c r="D48" s="13" t="str">
        <f aca="false">IF(D25="","",D25)</f>
        <v/>
      </c>
      <c r="E48" s="13" t="str">
        <f aca="false">IF(OR(C48="",D48=""),"",D48*C48/100)</f>
        <v/>
      </c>
      <c r="F48" s="13" t="str">
        <f aca="false">IF(OR(D48="",E48=""),"",D48-E48)</f>
        <v/>
      </c>
      <c r="G48" s="13" t="str">
        <f aca="false">IF(COUNT(F47:F48)=0,"",SUM(F47:F48))</f>
        <v/>
      </c>
    </row>
    <row r="49" customFormat="false" ht="18.75" hidden="false" customHeight="true" outlineLevel="0" collapsed="false">
      <c r="B49" s="6" t="s">
        <v>52</v>
      </c>
      <c r="C49" s="7"/>
      <c r="D49" s="13" t="str">
        <f aca="false">IF(D25="","",D25)</f>
        <v/>
      </c>
      <c r="E49" s="13" t="str">
        <f aca="false">IF(OR(C49="",D49=""),"",D49*C49/100)</f>
        <v/>
      </c>
      <c r="F49" s="13" t="str">
        <f aca="false">IF(OR(D49="",E49=""),"",D49-E49)</f>
        <v/>
      </c>
      <c r="G49" s="13" t="str">
        <f aca="false">IF(COUNT(F47:F49)=0,"",SUM(F47:F49))</f>
        <v/>
      </c>
    </row>
    <row r="50" customFormat="false" ht="18.75" hidden="false" customHeight="true" outlineLevel="0" collapsed="false">
      <c r="B50" s="6" t="s">
        <v>53</v>
      </c>
      <c r="C50" s="7"/>
      <c r="D50" s="13" t="str">
        <f aca="false">IF(D25="","",D25)</f>
        <v/>
      </c>
      <c r="E50" s="13" t="str">
        <f aca="false">IF(OR(C50="",D50=""),"",D50*C50/100)</f>
        <v/>
      </c>
      <c r="F50" s="13" t="str">
        <f aca="false">IF(OR(D50="",E50=""),"",D50-E50)</f>
        <v/>
      </c>
      <c r="G50" s="13" t="str">
        <f aca="false">IF(COUNT(F47:F50)=0,"",SUM(F47:F50))</f>
        <v/>
      </c>
    </row>
    <row r="51" customFormat="false" ht="18.75" hidden="false" customHeight="true" outlineLevel="0" collapsed="false">
      <c r="B51" s="6" t="s">
        <v>54</v>
      </c>
      <c r="C51" s="7"/>
      <c r="D51" s="13" t="str">
        <f aca="false">IF(D25="","",D25)</f>
        <v/>
      </c>
      <c r="E51" s="13" t="str">
        <f aca="false">IF(OR(C51="",D51=""),"",D51*C51/100)</f>
        <v/>
      </c>
      <c r="F51" s="13" t="str">
        <f aca="false">IF(OR(D51="",E51=""),"",D51-E51)</f>
        <v/>
      </c>
      <c r="G51" s="13" t="str">
        <f aca="false">IF(COUNT(F47:F51)=0,"",SUM(F47:F51))</f>
        <v/>
      </c>
    </row>
    <row r="52" customFormat="false" ht="18.75" hidden="false" customHeight="true" outlineLevel="0" collapsed="false">
      <c r="B52" s="6" t="s">
        <v>55</v>
      </c>
      <c r="C52" s="7"/>
      <c r="D52" s="13" t="str">
        <f aca="false">IF(D25="","",D25)</f>
        <v/>
      </c>
      <c r="E52" s="13" t="str">
        <f aca="false">IF(OR(C52="",D52=""),"",D52*C52/100)</f>
        <v/>
      </c>
      <c r="F52" s="13" t="str">
        <f aca="false">IF(OR(D52="",E52=""),"",D52-E52)</f>
        <v/>
      </c>
      <c r="G52" s="13" t="str">
        <f aca="false">IF(COUNT(F47:F52)=0,"",SUM(F47:F52))</f>
        <v/>
      </c>
    </row>
    <row r="54" customFormat="false" ht="30" hidden="false" customHeight="true" outlineLevel="0" collapsed="false">
      <c r="B54" s="4" t="s">
        <v>56</v>
      </c>
      <c r="C54" s="5" t="s">
        <v>57</v>
      </c>
    </row>
    <row r="55" customFormat="false" ht="18.75" hidden="false" customHeight="true" outlineLevel="0" collapsed="false">
      <c r="B55" s="6" t="s">
        <v>58</v>
      </c>
      <c r="C55" s="13" t="str">
        <f aca="false">IF(G52="","",G52)</f>
        <v/>
      </c>
    </row>
    <row r="56" customFormat="false" ht="34.5" hidden="false" customHeight="true" outlineLevel="0" collapsed="false">
      <c r="B56" s="8" t="s">
        <v>59</v>
      </c>
      <c r="C56" s="7"/>
    </row>
    <row r="57" customFormat="false" ht="34.5" hidden="false" customHeight="true" outlineLevel="0" collapsed="false">
      <c r="B57" s="8" t="s">
        <v>60</v>
      </c>
      <c r="C57" s="13" t="str">
        <f aca="false">IF(OR(C31="",C56=""),"",C31*C56/100)</f>
        <v/>
      </c>
    </row>
    <row r="58" customFormat="false" ht="34.5" hidden="false" customHeight="true" outlineLevel="0" collapsed="false">
      <c r="B58" s="18" t="s">
        <v>61</v>
      </c>
      <c r="C58" s="15" t="str">
        <f aca="false">IF(C55="","",C55+N(C57))</f>
        <v/>
      </c>
    </row>
    <row r="60" customFormat="false" ht="24" hidden="false" customHeight="true" outlineLevel="0" collapsed="false">
      <c r="B60" s="11" t="s">
        <v>62</v>
      </c>
    </row>
    <row r="61" customFormat="false" ht="30" hidden="false" customHeight="true" outlineLevel="0" collapsed="false">
      <c r="B61" s="4" t="s">
        <v>63</v>
      </c>
      <c r="C61" s="5" t="s">
        <v>64</v>
      </c>
      <c r="D61" s="5" t="s">
        <v>65</v>
      </c>
    </row>
    <row r="62" customFormat="false" ht="34.5" hidden="false" customHeight="true" outlineLevel="0" collapsed="false">
      <c r="B62" s="8" t="s">
        <v>66</v>
      </c>
      <c r="C62" s="7"/>
    </row>
    <row r="63" customFormat="false" ht="34.5" hidden="false" customHeight="true" outlineLevel="0" collapsed="false">
      <c r="B63" s="20" t="s">
        <v>67</v>
      </c>
      <c r="D63" s="19" t="str">
        <f aca="false">IF(OR(C25="",C29="",C62="",C29&lt;=C62),"",C25/((C29-C62)/100))</f>
        <v/>
      </c>
    </row>
    <row r="64" customFormat="false" ht="31.5" hidden="false" customHeight="true" outlineLevel="0" collapsed="false">
      <c r="B64" s="4" t="s">
        <v>68</v>
      </c>
      <c r="C64" s="5" t="s">
        <v>69</v>
      </c>
      <c r="D64" s="5" t="s">
        <v>70</v>
      </c>
      <c r="E64" s="5" t="s">
        <v>71</v>
      </c>
    </row>
    <row r="65" customFormat="false" ht="18.75" hidden="false" customHeight="true" outlineLevel="0" collapsed="false">
      <c r="B65" s="12"/>
      <c r="C65" s="13" t="str">
        <f aca="false">IF(OR(B65="",C62=""),"",B65*C62/100)</f>
        <v/>
      </c>
      <c r="D65" s="13" t="str">
        <f aca="false">IF(OR(B65="",C29="",C25=""),"",B65*C29/100-C25)</f>
        <v/>
      </c>
      <c r="E65" s="22" t="str">
        <f aca="false">IF(OR(C65="",D65=""),"",IF(ABS(D65-C65)&lt;50,"Da igual",IF(D65&gt;C65,"Contratar","Subcontratar")))</f>
        <v/>
      </c>
    </row>
    <row r="66" customFormat="false" ht="18.75" hidden="false" customHeight="true" outlineLevel="0" collapsed="false">
      <c r="B66" s="12"/>
      <c r="C66" s="13" t="str">
        <f aca="false">IF(OR(B66="",C62=""),"",B66*C62/100)</f>
        <v/>
      </c>
      <c r="D66" s="13" t="str">
        <f aca="false">IF(OR(B66="",C29="",C25=""),"",B66*C29/100-C25)</f>
        <v/>
      </c>
      <c r="E66" s="22" t="str">
        <f aca="false">IF(OR(C66="",D66=""),"",IF(ABS(D66-C66)&lt;50,"Da igual",IF(D66&gt;C66,"Contratar","Subcontratar")))</f>
        <v/>
      </c>
    </row>
    <row r="67" customFormat="false" ht="18.75" hidden="false" customHeight="true" outlineLevel="0" collapsed="false">
      <c r="B67" s="12"/>
      <c r="C67" s="13" t="str">
        <f aca="false">IF(OR(B67="",C62=""),"",B67*C62/100)</f>
        <v/>
      </c>
      <c r="D67" s="13" t="str">
        <f aca="false">IF(OR(B67="",C29="",C25=""),"",B67*C29/100-C25)</f>
        <v/>
      </c>
      <c r="E67" s="22" t="str">
        <f aca="false">IF(OR(C67="",D67=""),"",IF(ABS(D67-C67)&lt;50,"Da igual",IF(D67&gt;C67,"Contratar","Subcontratar")))</f>
        <v/>
      </c>
    </row>
    <row r="68" customFormat="false" ht="18.75" hidden="false" customHeight="true" outlineLevel="0" collapsed="false">
      <c r="B68" s="12"/>
      <c r="C68" s="13" t="str">
        <f aca="false">IF(OR(B68="",C62=""),"",B68*C62/100)</f>
        <v/>
      </c>
      <c r="D68" s="13" t="str">
        <f aca="false">IF(OR(B68="",C29="",C25=""),"",B68*C29/100-C25)</f>
        <v/>
      </c>
      <c r="E68" s="22" t="str">
        <f aca="false">IF(OR(C68="",D68=""),"",IF(ABS(D68-C68)&lt;50,"Da igual",IF(D68&gt;C68,"Contratar","Subcontratar")))</f>
        <v/>
      </c>
    </row>
    <row r="69" customFormat="false" ht="18.75" hidden="false" customHeight="true" outlineLevel="0" collapsed="false">
      <c r="B69" s="12"/>
      <c r="C69" s="13" t="str">
        <f aca="false">IF(OR(B69="",C62=""),"",B69*C62/100)</f>
        <v/>
      </c>
      <c r="D69" s="13" t="str">
        <f aca="false">IF(OR(B69="",C29="",C25=""),"",B69*C29/100-C25)</f>
        <v/>
      </c>
      <c r="E69" s="22" t="str">
        <f aca="false">IF(OR(C69="",D69=""),"",IF(ABS(D69-C69)&lt;50,"Da igual",IF(D69&gt;C69,"Contratar","Subcontratar")))</f>
        <v/>
      </c>
    </row>
    <row r="71" customFormat="false" ht="24" hidden="false" customHeight="true" outlineLevel="0" collapsed="false">
      <c r="B71" s="11" t="s">
        <v>72</v>
      </c>
    </row>
    <row r="72" customFormat="false" ht="31.5" hidden="false" customHeight="true" outlineLevel="0" collapsed="false">
      <c r="B72" s="4" t="s">
        <v>73</v>
      </c>
      <c r="C72" s="5" t="s">
        <v>74</v>
      </c>
      <c r="D72" s="5" t="s">
        <v>75</v>
      </c>
      <c r="E72" s="4" t="s">
        <v>76</v>
      </c>
    </row>
    <row r="73" customFormat="false" ht="48.75" hidden="false" customHeight="true" outlineLevel="0" collapsed="false">
      <c r="B73" s="8" t="s">
        <v>77</v>
      </c>
      <c r="C73" s="23"/>
      <c r="D73" s="13" t="str">
        <f aca="false">IF(C31="","",C31)</f>
        <v/>
      </c>
      <c r="E73" s="8" t="s">
        <v>78</v>
      </c>
    </row>
    <row r="74" customFormat="false" ht="34.5" hidden="false" customHeight="true" outlineLevel="0" collapsed="false">
      <c r="B74" s="8" t="s">
        <v>79</v>
      </c>
      <c r="C74" s="23"/>
      <c r="D74" s="16" t="str">
        <f aca="false">IF(D39="","",D39)</f>
        <v/>
      </c>
      <c r="E74" s="8" t="s">
        <v>80</v>
      </c>
    </row>
    <row r="75" customFormat="false" ht="48.75" hidden="false" customHeight="true" outlineLevel="0" collapsed="false">
      <c r="B75" s="8" t="s">
        <v>81</v>
      </c>
      <c r="C75" s="23"/>
      <c r="D75" s="13" t="str">
        <f aca="false">IF(C58="","",C58)</f>
        <v/>
      </c>
      <c r="E75" s="8" t="s">
        <v>82</v>
      </c>
    </row>
    <row r="76" customFormat="false" ht="19.5" hidden="false" customHeight="true" outlineLevel="0" collapsed="false">
      <c r="B76" s="14" t="s">
        <v>83</v>
      </c>
      <c r="C76" s="24" t="str">
        <f aca="false">IF(COUNTA(C73:C75)&lt;3,"",IF(COUNTIF(C73:C75,"Sí")=3,"Puedes contratar","Todavía no"))</f>
        <v/>
      </c>
    </row>
    <row r="78" customFormat="false" ht="15" hidden="false" customHeight="true" outlineLevel="0" collapsed="false">
      <c r="B78" s="25" t="s">
        <v>84</v>
      </c>
      <c r="C78" s="26" t="s">
        <v>85</v>
      </c>
      <c r="D78" s="26"/>
      <c r="E78" s="26" t="s">
        <v>86</v>
      </c>
      <c r="F78" s="26"/>
    </row>
    <row r="79" customFormat="false" ht="30" hidden="false" customHeight="true" outlineLevel="0" collapsed="false">
      <c r="B79" s="27" t="str">
        <f aca="false">IF(C25="","",C25)</f>
        <v/>
      </c>
      <c r="C79" s="28" t="str">
        <f aca="false">IF(C31="","",C31)</f>
        <v/>
      </c>
      <c r="D79" s="28"/>
      <c r="E79" s="29" t="str">
        <f aca="false">IF(D39="","",D39)</f>
        <v/>
      </c>
      <c r="F79" s="29"/>
    </row>
  </sheetData>
  <sheetProtection sheet="true"/>
  <mergeCells count="5">
    <mergeCell ref="B4:G4"/>
    <mergeCell ref="C78:D78"/>
    <mergeCell ref="E78:F78"/>
    <mergeCell ref="C79:D79"/>
    <mergeCell ref="E79:F79"/>
  </mergeCells>
  <conditionalFormatting sqref="C39">
    <cfRule type="cellIs" priority="2" operator="greaterThanOrEqual" aboveAverage="0" equalAverage="0" bottom="0" percent="0" rank="0" text="" dxfId="0">
      <formula>0.2</formula>
    </cfRule>
    <cfRule type="cellIs" priority="3" operator="lessThan" aboveAverage="0" equalAverage="0" bottom="0" percent="0" rank="0" text="" dxfId="1">
      <formula>0.1</formula>
    </cfRule>
  </conditionalFormatting>
  <conditionalFormatting sqref="D39">
    <cfRule type="cellIs" priority="4" operator="greaterThanOrEqual" aboveAverage="0" equalAverage="0" bottom="0" percent="0" rank="0" text="" dxfId="0">
      <formula>0.2</formula>
    </cfRule>
    <cfRule type="cellIs" priority="5" operator="lessThan" aboveAverage="0" equalAverage="0" bottom="0" percent="0" rank="0" text="" dxfId="1">
      <formula>0.1</formula>
    </cfRule>
  </conditionalFormatting>
  <dataValidations count="3">
    <dataValidation allowBlank="true" error="Elige un valor de la lista." errorStyle="stop" errorTitle="Valor no válido" operator="between" prompt="Trabajo que hoy rechazas o subcontratas, no el que crees que vendrá." promptTitle="Qué escribir aquí" showDropDown="false" showErrorMessage="false" showInputMessage="true" sqref="C73" type="list">
      <formula1>"Sí,No"</formula1>
      <formula2>0</formula2>
    </dataValidation>
    <dataValidation allowBlank="true" error="Elige un valor de la lista." errorStyle="stop" errorTitle="Valor no válido" operator="between" prompt="Por debajo del 10 % es una apuesta, no una decisión." promptTitle="Qué escribir aquí" showDropDown="false" showErrorMessage="false" showInputMessage="true" sqref="C74" type="list">
      <formula1>"Sí,No"</formula1>
      <formula2>0</formula2>
    </dataValidation>
    <dataValidation allowBlank="true" error="Elige un valor de la lista." errorStyle="stop" errorTitle="Valor no válido" operator="between" prompt="Negociada antes, no en marzo con el agua al cuello." promptTitle="Qué escribir aquí" showDropDown="false" showErrorMessage="false" showInputMessage="true" sqref="C75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7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6"/>
    <col collapsed="false" customWidth="true" hidden="false" outlineLevel="0" max="4" min="3" style="0" width="15"/>
    <col collapsed="false" customWidth="true" hidden="false" outlineLevel="0" max="6" min="5" style="0" width="14"/>
    <col collapsed="false" customWidth="true" hidden="false" outlineLevel="0" max="7" min="7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0" t="s">
        <v>87</v>
      </c>
      <c r="C4" s="30"/>
      <c r="D4" s="30"/>
      <c r="E4" s="30"/>
      <c r="F4" s="30"/>
      <c r="G4" s="30"/>
    </row>
    <row r="5" customFormat="false" ht="9.75" hidden="false" customHeight="true" outlineLevel="0" collapsed="false"/>
    <row r="7" customFormat="false" ht="30" hidden="false" customHeight="true" outlineLevel="0" collapsed="false">
      <c r="B7" s="4" t="s">
        <v>3</v>
      </c>
      <c r="C7" s="5" t="s">
        <v>4</v>
      </c>
    </row>
    <row r="8" customFormat="false" ht="18.75" hidden="false" customHeight="true" outlineLevel="0" collapsed="false">
      <c r="B8" s="6" t="s">
        <v>5</v>
      </c>
      <c r="C8" s="7" t="n">
        <v>23.6</v>
      </c>
    </row>
    <row r="9" customFormat="false" ht="18.75" hidden="false" customHeight="true" outlineLevel="0" collapsed="false">
      <c r="B9" s="6" t="s">
        <v>6</v>
      </c>
      <c r="C9" s="7" t="n">
        <v>5.5</v>
      </c>
    </row>
    <row r="10" customFormat="false" ht="18.75" hidden="false" customHeight="true" outlineLevel="0" collapsed="false">
      <c r="B10" s="6" t="s">
        <v>7</v>
      </c>
      <c r="C10" s="7" t="n">
        <v>0.2</v>
      </c>
    </row>
    <row r="11" customFormat="false" ht="18.75" hidden="false" customHeight="true" outlineLevel="0" collapsed="false">
      <c r="B11" s="6" t="s">
        <v>8</v>
      </c>
      <c r="C11" s="7" t="n">
        <v>0.6</v>
      </c>
    </row>
    <row r="12" customFormat="false" ht="34.5" hidden="false" customHeight="true" outlineLevel="0" collapsed="false">
      <c r="B12" s="8" t="s">
        <v>9</v>
      </c>
      <c r="C12" s="7" t="n">
        <v>0.75</v>
      </c>
    </row>
    <row r="13" customFormat="false" ht="34.5" hidden="false" customHeight="true" outlineLevel="0" collapsed="false">
      <c r="B13" s="8" t="s">
        <v>10</v>
      </c>
      <c r="C13" s="7" t="n">
        <v>6.7</v>
      </c>
    </row>
    <row r="14" customFormat="false" ht="19.5" hidden="false" customHeight="true" outlineLevel="0" collapsed="false">
      <c r="B14" s="9" t="s">
        <v>11</v>
      </c>
      <c r="C14" s="10" t="n">
        <f aca="false">IF(COUNT(C8:C13)=0,"",SUM(C8:C13))</f>
        <v>37.35</v>
      </c>
    </row>
    <row r="15" customFormat="false" ht="34.5" hidden="false" customHeight="true" outlineLevel="0" collapsed="false">
      <c r="B15" s="8" t="s">
        <v>12</v>
      </c>
      <c r="C15" s="7" t="n">
        <v>37</v>
      </c>
    </row>
    <row r="17" customFormat="false" ht="24" hidden="false" customHeight="true" outlineLevel="0" collapsed="false">
      <c r="B17" s="11" t="s">
        <v>13</v>
      </c>
    </row>
    <row r="18" customFormat="false" ht="30" hidden="false" customHeight="true" outlineLevel="0" collapsed="false">
      <c r="B18" s="4" t="s">
        <v>14</v>
      </c>
      <c r="C18" s="5" t="s">
        <v>15</v>
      </c>
      <c r="D18" s="5" t="s">
        <v>16</v>
      </c>
    </row>
    <row r="19" customFormat="false" ht="34.5" hidden="false" customHeight="true" outlineLevel="0" collapsed="false">
      <c r="B19" s="8" t="s">
        <v>17</v>
      </c>
      <c r="C19" s="12" t="n">
        <v>26000</v>
      </c>
      <c r="D19" s="13" t="n">
        <f aca="false">IF(C19="","",C19/12)</f>
        <v>2166.66666666667</v>
      </c>
    </row>
    <row r="20" customFormat="false" ht="18.75" hidden="false" customHeight="true" outlineLevel="0" collapsed="false">
      <c r="B20" s="6" t="s">
        <v>18</v>
      </c>
      <c r="C20" s="13" t="n">
        <f aca="false">IF(OR(C19="",C15=""),"",C19*C15/100)</f>
        <v>9620</v>
      </c>
      <c r="D20" s="13" t="n">
        <f aca="false">IF(C20="","",C20/12)</f>
        <v>801.666666666667</v>
      </c>
    </row>
    <row r="21" customFormat="false" ht="18.75" hidden="false" customHeight="true" outlineLevel="0" collapsed="false">
      <c r="B21" s="6" t="s">
        <v>19</v>
      </c>
      <c r="C21" s="12" t="n">
        <v>4200</v>
      </c>
      <c r="D21" s="13" t="n">
        <f aca="false">IF(C21="","",C21/12)</f>
        <v>350</v>
      </c>
    </row>
    <row r="22" customFormat="false" ht="18.75" hidden="false" customHeight="true" outlineLevel="0" collapsed="false">
      <c r="B22" s="6" t="s">
        <v>20</v>
      </c>
      <c r="C22" s="12" t="n">
        <v>900</v>
      </c>
      <c r="D22" s="13" t="n">
        <f aca="false">IF(C22="","",C22/12)</f>
        <v>75</v>
      </c>
    </row>
    <row r="23" customFormat="false" ht="18.75" hidden="false" customHeight="true" outlineLevel="0" collapsed="false">
      <c r="B23" s="6" t="s">
        <v>21</v>
      </c>
      <c r="C23" s="12" t="n">
        <v>600</v>
      </c>
      <c r="D23" s="13" t="n">
        <f aca="false">IF(C23="","",C23/12)</f>
        <v>50</v>
      </c>
    </row>
    <row r="24" customFormat="false" ht="18.75" hidden="false" customHeight="true" outlineLevel="0" collapsed="false">
      <c r="B24" s="6" t="s">
        <v>22</v>
      </c>
      <c r="C24" s="12" t="n">
        <v>480</v>
      </c>
      <c r="D24" s="13" t="n">
        <f aca="false">IF(C24="","",C24/12)</f>
        <v>40</v>
      </c>
    </row>
    <row r="25" customFormat="false" ht="19.5" hidden="false" customHeight="true" outlineLevel="0" collapsed="false">
      <c r="B25" s="14" t="s">
        <v>23</v>
      </c>
      <c r="C25" s="15" t="n">
        <f aca="false">IF(C19="","",C19+N(C20)+N(C21)+N(C22)+N(C23)+N(C24))</f>
        <v>41800</v>
      </c>
      <c r="D25" s="15" t="n">
        <f aca="false">IF(C25="","",C25/12)</f>
        <v>3483.33333333333</v>
      </c>
    </row>
    <row r="26" customFormat="false" ht="34.5" hidden="false" customHeight="true" outlineLevel="0" collapsed="false">
      <c r="B26" s="8" t="s">
        <v>24</v>
      </c>
      <c r="C26" s="16" t="n">
        <f aca="false">IF(OR(C25="",C19="",C19=0),"",C25/C19-1)</f>
        <v>0.607692307692308</v>
      </c>
    </row>
    <row r="28" customFormat="false" ht="30" hidden="false" customHeight="true" outlineLevel="0" collapsed="false">
      <c r="B28" s="4" t="s">
        <v>25</v>
      </c>
      <c r="C28" s="5" t="s">
        <v>26</v>
      </c>
      <c r="D28" s="5" t="s">
        <v>16</v>
      </c>
    </row>
    <row r="29" customFormat="false" ht="34.5" hidden="false" customHeight="true" outlineLevel="0" collapsed="false">
      <c r="B29" s="8" t="s">
        <v>27</v>
      </c>
      <c r="C29" s="7" t="n">
        <v>45</v>
      </c>
    </row>
    <row r="30" customFormat="false" ht="34.5" hidden="false" customHeight="true" outlineLevel="0" collapsed="false">
      <c r="B30" s="8" t="s">
        <v>28</v>
      </c>
      <c r="C30" s="17" t="n">
        <f aca="false">IF(OR(C29="",C29&lt;=0),"",100/C29)</f>
        <v>2.22222222222222</v>
      </c>
    </row>
    <row r="31" customFormat="false" ht="34.5" hidden="false" customHeight="true" outlineLevel="0" collapsed="false">
      <c r="B31" s="18" t="s">
        <v>29</v>
      </c>
      <c r="C31" s="15" t="n">
        <f aca="false">IF(OR(C25="",C29="",C29&lt;=0),"",C25/(C29/100))</f>
        <v>92888.8888888889</v>
      </c>
      <c r="D31" s="15" t="n">
        <f aca="false">IF(C31="","",C31/12)</f>
        <v>7740.74074074074</v>
      </c>
    </row>
    <row r="33" customFormat="false" ht="24" hidden="false" customHeight="true" outlineLevel="0" collapsed="false">
      <c r="B33" s="11" t="s">
        <v>30</v>
      </c>
    </row>
    <row r="34" customFormat="false" ht="31.5" hidden="false" customHeight="true" outlineLevel="0" collapsed="false">
      <c r="B34" s="4" t="s">
        <v>31</v>
      </c>
      <c r="C34" s="5" t="s">
        <v>32</v>
      </c>
      <c r="D34" s="5" t="s">
        <v>33</v>
      </c>
      <c r="E34" s="5" t="s">
        <v>34</v>
      </c>
    </row>
    <row r="35" customFormat="false" ht="34.5" hidden="false" customHeight="true" outlineLevel="0" collapsed="false">
      <c r="B35" s="8" t="s">
        <v>35</v>
      </c>
      <c r="C35" s="12" t="n">
        <v>568000</v>
      </c>
      <c r="D35" s="13" t="n">
        <f aca="false">IF(OR(C35="",C25=""),"",C35+C25)</f>
        <v>609800</v>
      </c>
      <c r="E35" s="13" t="n">
        <f aca="false">IF(OR(C35="",D35=""),"",D35-C35)</f>
        <v>41800</v>
      </c>
    </row>
    <row r="36" customFormat="false" ht="19.5" hidden="false" customHeight="true" outlineLevel="0" collapsed="false">
      <c r="B36" s="9" t="s">
        <v>36</v>
      </c>
      <c r="C36" s="19" t="n">
        <f aca="false">IF(OR(C35="",C29="",C29&lt;=0),"",C35/(C29/100)/12)</f>
        <v>105185.185185185</v>
      </c>
      <c r="D36" s="19" t="n">
        <f aca="false">IF(OR(D35="",C29="",C29&lt;=0),"",D35/(C29/100)/12)</f>
        <v>112925.925925926</v>
      </c>
      <c r="E36" s="19" t="n">
        <f aca="false">IF(OR(C36="",D36=""),"",D36-C36)</f>
        <v>7740.74074074073</v>
      </c>
    </row>
    <row r="37" customFormat="false" ht="18.75" hidden="false" customHeight="true" outlineLevel="0" collapsed="false">
      <c r="B37" s="6" t="s">
        <v>37</v>
      </c>
      <c r="C37" s="12" t="n">
        <v>140000</v>
      </c>
      <c r="D37" s="13" t="n">
        <f aca="false">IF(C37="","",C37)</f>
        <v>140000</v>
      </c>
    </row>
    <row r="38" customFormat="false" ht="34.5" hidden="false" customHeight="true" outlineLevel="0" collapsed="false">
      <c r="B38" s="20" t="s">
        <v>38</v>
      </c>
      <c r="C38" s="19" t="n">
        <f aca="false">IF(OR(C37="",C36=""),"",C37-C36)</f>
        <v>34814.8148148148</v>
      </c>
      <c r="D38" s="19" t="n">
        <f aca="false">IF(OR(D37="",D36=""),"",D37-D36)</f>
        <v>27074.0740740741</v>
      </c>
      <c r="E38" s="19" t="n">
        <f aca="false">IF(OR(C38="",D38=""),"",D38-C38)</f>
        <v>-7740.74074074073</v>
      </c>
    </row>
    <row r="39" customFormat="false" ht="19.5" hidden="false" customHeight="true" outlineLevel="0" collapsed="false">
      <c r="B39" s="9" t="s">
        <v>39</v>
      </c>
      <c r="C39" s="21" t="n">
        <f aca="false">IF(OR(C38="",C37="",C37=0),"",C38/C37)</f>
        <v>0.248677248677249</v>
      </c>
      <c r="D39" s="21" t="n">
        <f aca="false">IF(OR(D38="",D37="",D37=0),"",D38/D37)</f>
        <v>0.193386243386244</v>
      </c>
    </row>
    <row r="41" customFormat="false" ht="30" hidden="false" customHeight="true" outlineLevel="0" collapsed="false">
      <c r="B41" s="4" t="s">
        <v>40</v>
      </c>
      <c r="C41" s="5" t="s">
        <v>36</v>
      </c>
      <c r="D41" s="5" t="s">
        <v>41</v>
      </c>
    </row>
    <row r="42" customFormat="false" ht="18.75" hidden="false" customHeight="true" outlineLevel="0" collapsed="false">
      <c r="B42" s="6" t="s">
        <v>32</v>
      </c>
      <c r="C42" s="13" t="n">
        <f aca="false">IF(C36="","",C36)</f>
        <v>105185.185185185</v>
      </c>
      <c r="D42" s="13" t="n">
        <f aca="false">IF(C38="","",MAX(0,C38))</f>
        <v>34814.8148148148</v>
      </c>
    </row>
    <row r="43" customFormat="false" ht="18.75" hidden="false" customHeight="true" outlineLevel="0" collapsed="false">
      <c r="B43" s="6" t="s">
        <v>42</v>
      </c>
      <c r="C43" s="13" t="n">
        <f aca="false">IF(D36="","",D36)</f>
        <v>112925.925925926</v>
      </c>
      <c r="D43" s="13" t="n">
        <f aca="false">IF(D38="","",MAX(0,D38))</f>
        <v>27074.0740740741</v>
      </c>
    </row>
    <row r="45" customFormat="false" ht="24" hidden="false" customHeight="true" outlineLevel="0" collapsed="false">
      <c r="B45" s="11" t="s">
        <v>43</v>
      </c>
    </row>
    <row r="46" customFormat="false" ht="39.75" hidden="false" customHeight="true" outlineLevel="0" collapsed="false">
      <c r="B46" s="4" t="s">
        <v>44</v>
      </c>
      <c r="C46" s="5" t="s">
        <v>45</v>
      </c>
      <c r="D46" s="5" t="s">
        <v>46</v>
      </c>
      <c r="E46" s="5" t="s">
        <v>47</v>
      </c>
      <c r="F46" s="5" t="s">
        <v>48</v>
      </c>
      <c r="G46" s="5" t="s">
        <v>49</v>
      </c>
    </row>
    <row r="47" customFormat="false" ht="18.75" hidden="false" customHeight="true" outlineLevel="0" collapsed="false">
      <c r="B47" s="6" t="s">
        <v>50</v>
      </c>
      <c r="C47" s="7" t="n">
        <v>0</v>
      </c>
      <c r="D47" s="13" t="n">
        <f aca="false">IF(D25="","",D25)</f>
        <v>3483.33333333333</v>
      </c>
      <c r="E47" s="13" t="n">
        <f aca="false">IF(OR(C47="",D47=""),"",D47*C47/100)</f>
        <v>0</v>
      </c>
      <c r="F47" s="13" t="n">
        <f aca="false">IF(OR(D47="",E47=""),"",D47-E47)</f>
        <v>3483.33333333333</v>
      </c>
      <c r="G47" s="13" t="n">
        <f aca="false">IF(COUNT(F47:F47)=0,"",SUM(F47:F47))</f>
        <v>3483.33333333333</v>
      </c>
    </row>
    <row r="48" customFormat="false" ht="18.75" hidden="false" customHeight="true" outlineLevel="0" collapsed="false">
      <c r="B48" s="6" t="s">
        <v>51</v>
      </c>
      <c r="C48" s="7" t="n">
        <v>0</v>
      </c>
      <c r="D48" s="13" t="n">
        <f aca="false">IF(D25="","",D25)</f>
        <v>3483.33333333333</v>
      </c>
      <c r="E48" s="13" t="n">
        <f aca="false">IF(OR(C48="",D48=""),"",D48*C48/100)</f>
        <v>0</v>
      </c>
      <c r="F48" s="13" t="n">
        <f aca="false">IF(OR(D48="",E48=""),"",D48-E48)</f>
        <v>3483.33333333333</v>
      </c>
      <c r="G48" s="13" t="n">
        <f aca="false">IF(COUNT(F47:F48)=0,"",SUM(F47:F48))</f>
        <v>6966.66666666667</v>
      </c>
    </row>
    <row r="49" customFormat="false" ht="18.75" hidden="false" customHeight="true" outlineLevel="0" collapsed="false">
      <c r="B49" s="6" t="s">
        <v>52</v>
      </c>
      <c r="C49" s="7" t="n">
        <v>50</v>
      </c>
      <c r="D49" s="13" t="n">
        <f aca="false">IF(D25="","",D25)</f>
        <v>3483.33333333333</v>
      </c>
      <c r="E49" s="13" t="n">
        <f aca="false">IF(OR(C49="",D49=""),"",D49*C49/100)</f>
        <v>1741.66666666667</v>
      </c>
      <c r="F49" s="13" t="n">
        <f aca="false">IF(OR(D49="",E49=""),"",D49-E49)</f>
        <v>1741.66666666667</v>
      </c>
      <c r="G49" s="13" t="n">
        <f aca="false">IF(COUNT(F47:F49)=0,"",SUM(F47:F49))</f>
        <v>8708.33333333333</v>
      </c>
    </row>
    <row r="50" customFormat="false" ht="18.75" hidden="false" customHeight="true" outlineLevel="0" collapsed="false">
      <c r="B50" s="6" t="s">
        <v>53</v>
      </c>
      <c r="C50" s="7" t="n">
        <v>50</v>
      </c>
      <c r="D50" s="13" t="n">
        <f aca="false">IF(D25="","",D25)</f>
        <v>3483.33333333333</v>
      </c>
      <c r="E50" s="13" t="n">
        <f aca="false">IF(OR(C50="",D50=""),"",D50*C50/100)</f>
        <v>1741.66666666667</v>
      </c>
      <c r="F50" s="13" t="n">
        <f aca="false">IF(OR(D50="",E50=""),"",D50-E50)</f>
        <v>1741.66666666667</v>
      </c>
      <c r="G50" s="13" t="n">
        <f aca="false">IF(COUNT(F47:F50)=0,"",SUM(F47:F50))</f>
        <v>10450</v>
      </c>
    </row>
    <row r="51" customFormat="false" ht="18.75" hidden="false" customHeight="true" outlineLevel="0" collapsed="false">
      <c r="B51" s="6" t="s">
        <v>54</v>
      </c>
      <c r="C51" s="7" t="n">
        <v>80</v>
      </c>
      <c r="D51" s="13" t="n">
        <f aca="false">IF(D25="","",D25)</f>
        <v>3483.33333333333</v>
      </c>
      <c r="E51" s="13" t="n">
        <f aca="false">IF(OR(C51="",D51=""),"",D51*C51/100)</f>
        <v>2786.66666666667</v>
      </c>
      <c r="F51" s="13" t="n">
        <f aca="false">IF(OR(D51="",E51=""),"",D51-E51)</f>
        <v>696.666666666667</v>
      </c>
      <c r="G51" s="13" t="n">
        <f aca="false">IF(COUNT(F47:F51)=0,"",SUM(F47:F51))</f>
        <v>11146.6666666667</v>
      </c>
    </row>
    <row r="52" customFormat="false" ht="18.75" hidden="false" customHeight="true" outlineLevel="0" collapsed="false">
      <c r="B52" s="6" t="s">
        <v>55</v>
      </c>
      <c r="C52" s="7" t="n">
        <v>80</v>
      </c>
      <c r="D52" s="13" t="n">
        <f aca="false">IF(D25="","",D25)</f>
        <v>3483.33333333333</v>
      </c>
      <c r="E52" s="13" t="n">
        <f aca="false">IF(OR(C52="",D52=""),"",D52*C52/100)</f>
        <v>2786.66666666667</v>
      </c>
      <c r="F52" s="13" t="n">
        <f aca="false">IF(OR(D52="",E52=""),"",D52-E52)</f>
        <v>696.666666666667</v>
      </c>
      <c r="G52" s="13" t="n">
        <f aca="false">IF(COUNT(F47:F52)=0,"",SUM(F47:F52))</f>
        <v>11843.3333333333</v>
      </c>
    </row>
    <row r="54" customFormat="false" ht="30" hidden="false" customHeight="true" outlineLevel="0" collapsed="false">
      <c r="B54" s="4" t="s">
        <v>56</v>
      </c>
      <c r="C54" s="5" t="s">
        <v>57</v>
      </c>
    </row>
    <row r="55" customFormat="false" ht="18.75" hidden="false" customHeight="true" outlineLevel="0" collapsed="false">
      <c r="B55" s="6" t="s">
        <v>58</v>
      </c>
      <c r="C55" s="13" t="n">
        <f aca="false">IF(G52="","",G52)</f>
        <v>11843.3333333333</v>
      </c>
    </row>
    <row r="56" customFormat="false" ht="34.5" hidden="false" customHeight="true" outlineLevel="0" collapsed="false">
      <c r="B56" s="8" t="s">
        <v>59</v>
      </c>
      <c r="C56" s="7" t="n">
        <v>24.5</v>
      </c>
    </row>
    <row r="57" customFormat="false" ht="34.5" hidden="false" customHeight="true" outlineLevel="0" collapsed="false">
      <c r="B57" s="8" t="s">
        <v>60</v>
      </c>
      <c r="C57" s="13" t="n">
        <f aca="false">IF(OR(C31="",C56=""),"",C31*C56/100)</f>
        <v>22757.7777777778</v>
      </c>
    </row>
    <row r="58" customFormat="false" ht="34.5" hidden="false" customHeight="true" outlineLevel="0" collapsed="false">
      <c r="B58" s="18" t="s">
        <v>61</v>
      </c>
      <c r="C58" s="15" t="n">
        <f aca="false">IF(C55="","",C55+N(C57))</f>
        <v>34601.1111111111</v>
      </c>
    </row>
    <row r="60" customFormat="false" ht="24" hidden="false" customHeight="true" outlineLevel="0" collapsed="false">
      <c r="B60" s="11" t="s">
        <v>62</v>
      </c>
    </row>
    <row r="61" customFormat="false" ht="30" hidden="false" customHeight="true" outlineLevel="0" collapsed="false">
      <c r="B61" s="4" t="s">
        <v>63</v>
      </c>
      <c r="C61" s="5" t="s">
        <v>64</v>
      </c>
      <c r="D61" s="5" t="s">
        <v>65</v>
      </c>
    </row>
    <row r="62" customFormat="false" ht="34.5" hidden="false" customHeight="true" outlineLevel="0" collapsed="false">
      <c r="B62" s="8" t="s">
        <v>66</v>
      </c>
      <c r="C62" s="7" t="n">
        <v>12</v>
      </c>
    </row>
    <row r="63" customFormat="false" ht="34.5" hidden="false" customHeight="true" outlineLevel="0" collapsed="false">
      <c r="B63" s="20" t="s">
        <v>67</v>
      </c>
      <c r="D63" s="19" t="n">
        <f aca="false">IF(OR(C25="",C29="",C62="",C29&lt;=C62),"",C25/((C29-C62)/100))</f>
        <v>126666.666666667</v>
      </c>
    </row>
    <row r="64" customFormat="false" ht="31.5" hidden="false" customHeight="true" outlineLevel="0" collapsed="false">
      <c r="B64" s="4" t="s">
        <v>68</v>
      </c>
      <c r="C64" s="5" t="s">
        <v>69</v>
      </c>
      <c r="D64" s="5" t="s">
        <v>70</v>
      </c>
      <c r="E64" s="5" t="s">
        <v>71</v>
      </c>
    </row>
    <row r="65" customFormat="false" ht="18.75" hidden="false" customHeight="true" outlineLevel="0" collapsed="false">
      <c r="B65" s="12" t="n">
        <v>90000</v>
      </c>
      <c r="C65" s="13" t="n">
        <f aca="false">IF(OR(B65="",C62=""),"",B65*C62/100)</f>
        <v>10800</v>
      </c>
      <c r="D65" s="13" t="n">
        <f aca="false">IF(OR(B65="",C29="",C25=""),"",B65*C29/100-C25)</f>
        <v>-1300</v>
      </c>
      <c r="E65" s="22" t="str">
        <f aca="false">IF(OR(C65="",D65=""),"",IF(ABS(D65-C65)&lt;50,"Da igual",IF(D65&gt;C65,"Contratar","Subcontratar")))</f>
        <v>Subcontratar</v>
      </c>
    </row>
    <row r="66" customFormat="false" ht="18.75" hidden="false" customHeight="true" outlineLevel="0" collapsed="false">
      <c r="B66" s="12" t="n">
        <v>110000</v>
      </c>
      <c r="C66" s="13" t="n">
        <f aca="false">IF(OR(B66="",C62=""),"",B66*C62/100)</f>
        <v>13200</v>
      </c>
      <c r="D66" s="13" t="n">
        <f aca="false">IF(OR(B66="",C29="",C25=""),"",B66*C29/100-C25)</f>
        <v>7700</v>
      </c>
      <c r="E66" s="22" t="str">
        <f aca="false">IF(OR(C66="",D66=""),"",IF(ABS(D66-C66)&lt;50,"Da igual",IF(D66&gt;C66,"Contratar","Subcontratar")))</f>
        <v>Subcontratar</v>
      </c>
    </row>
    <row r="67" customFormat="false" ht="18.75" hidden="false" customHeight="true" outlineLevel="0" collapsed="false">
      <c r="B67" s="12" t="n">
        <v>126667</v>
      </c>
      <c r="C67" s="13" t="n">
        <f aca="false">IF(OR(B67="",C62=""),"",B67*C62/100)</f>
        <v>15200.04</v>
      </c>
      <c r="D67" s="13" t="n">
        <f aca="false">IF(OR(B67="",C29="",C25=""),"",B67*C29/100-C25)</f>
        <v>15200.15</v>
      </c>
      <c r="E67" s="22" t="str">
        <f aca="false">IF(OR(C67="",D67=""),"",IF(ABS(D67-C67)&lt;50,"Da igual",IF(D67&gt;C67,"Contratar","Subcontratar")))</f>
        <v>Da igual</v>
      </c>
    </row>
    <row r="68" customFormat="false" ht="18.75" hidden="false" customHeight="true" outlineLevel="0" collapsed="false">
      <c r="B68" s="12" t="n">
        <v>150000</v>
      </c>
      <c r="C68" s="13" t="n">
        <f aca="false">IF(OR(B68="",C62=""),"",B68*C62/100)</f>
        <v>18000</v>
      </c>
      <c r="D68" s="13" t="n">
        <f aca="false">IF(OR(B68="",C29="",C25=""),"",B68*C29/100-C25)</f>
        <v>25700</v>
      </c>
      <c r="E68" s="22" t="str">
        <f aca="false">IF(OR(C68="",D68=""),"",IF(ABS(D68-C68)&lt;50,"Da igual",IF(D68&gt;C68,"Contratar","Subcontratar")))</f>
        <v>Contratar</v>
      </c>
    </row>
    <row r="69" customFormat="false" ht="18.75" hidden="false" customHeight="true" outlineLevel="0" collapsed="false">
      <c r="B69" s="12" t="n">
        <v>180000</v>
      </c>
      <c r="C69" s="13" t="n">
        <f aca="false">IF(OR(B69="",C62=""),"",B69*C62/100)</f>
        <v>21600</v>
      </c>
      <c r="D69" s="13" t="n">
        <f aca="false">IF(OR(B69="",C29="",C25=""),"",B69*C29/100-C25)</f>
        <v>39200</v>
      </c>
      <c r="E69" s="22" t="str">
        <f aca="false">IF(OR(C69="",D69=""),"",IF(ABS(D69-C69)&lt;50,"Da igual",IF(D69&gt;C69,"Contratar","Subcontratar")))</f>
        <v>Contratar</v>
      </c>
    </row>
    <row r="71" customFormat="false" ht="24" hidden="false" customHeight="true" outlineLevel="0" collapsed="false">
      <c r="B71" s="11" t="s">
        <v>72</v>
      </c>
    </row>
    <row r="72" customFormat="false" ht="31.5" hidden="false" customHeight="true" outlineLevel="0" collapsed="false">
      <c r="B72" s="4" t="s">
        <v>73</v>
      </c>
      <c r="C72" s="5" t="s">
        <v>74</v>
      </c>
      <c r="D72" s="5" t="s">
        <v>75</v>
      </c>
      <c r="E72" s="4" t="s">
        <v>76</v>
      </c>
    </row>
    <row r="73" customFormat="false" ht="48.75" hidden="false" customHeight="true" outlineLevel="0" collapsed="false">
      <c r="B73" s="8" t="s">
        <v>77</v>
      </c>
      <c r="C73" s="23" t="s">
        <v>88</v>
      </c>
      <c r="D73" s="13" t="n">
        <f aca="false">IF(C31="","",C31)</f>
        <v>92888.8888888889</v>
      </c>
      <c r="E73" s="8" t="s">
        <v>78</v>
      </c>
    </row>
    <row r="74" customFormat="false" ht="34.5" hidden="false" customHeight="true" outlineLevel="0" collapsed="false">
      <c r="B74" s="8" t="s">
        <v>79</v>
      </c>
      <c r="C74" s="23" t="s">
        <v>88</v>
      </c>
      <c r="D74" s="16" t="n">
        <f aca="false">IF(D39="","",D39)</f>
        <v>0.193386243386244</v>
      </c>
      <c r="E74" s="8" t="s">
        <v>80</v>
      </c>
    </row>
    <row r="75" customFormat="false" ht="48.75" hidden="false" customHeight="true" outlineLevel="0" collapsed="false">
      <c r="B75" s="8" t="s">
        <v>81</v>
      </c>
      <c r="C75" s="23" t="s">
        <v>89</v>
      </c>
      <c r="D75" s="13" t="n">
        <f aca="false">IF(C58="","",C58)</f>
        <v>34601.1111111111</v>
      </c>
      <c r="E75" s="8" t="s">
        <v>82</v>
      </c>
    </row>
    <row r="76" customFormat="false" ht="19.5" hidden="false" customHeight="true" outlineLevel="0" collapsed="false">
      <c r="B76" s="14" t="s">
        <v>83</v>
      </c>
      <c r="C76" s="24" t="str">
        <f aca="false">IF(COUNTA(C73:C75)&lt;3,"",IF(COUNTIF(C73:C75,"Sí")=3,"Puedes contratar","Todavía no"))</f>
        <v>Todavía no</v>
      </c>
    </row>
    <row r="78" customFormat="false" ht="15" hidden="false" customHeight="true" outlineLevel="0" collapsed="false">
      <c r="B78" s="25" t="s">
        <v>84</v>
      </c>
      <c r="C78" s="26" t="s">
        <v>85</v>
      </c>
      <c r="D78" s="26"/>
      <c r="E78" s="26" t="s">
        <v>86</v>
      </c>
      <c r="F78" s="26"/>
    </row>
    <row r="79" customFormat="false" ht="30" hidden="false" customHeight="true" outlineLevel="0" collapsed="false">
      <c r="B79" s="27" t="n">
        <f aca="false">IF(C25="","",C25)</f>
        <v>41800</v>
      </c>
      <c r="C79" s="28" t="n">
        <f aca="false">IF(C31="","",C31)</f>
        <v>92888.8888888889</v>
      </c>
      <c r="D79" s="28"/>
      <c r="E79" s="29" t="n">
        <f aca="false">IF(D39="","",D39)</f>
        <v>0.193386243386244</v>
      </c>
      <c r="F79" s="29"/>
    </row>
  </sheetData>
  <sheetProtection sheet="true"/>
  <mergeCells count="5">
    <mergeCell ref="B4:G4"/>
    <mergeCell ref="C78:D78"/>
    <mergeCell ref="E78:F78"/>
    <mergeCell ref="C79:D79"/>
    <mergeCell ref="E79:F79"/>
  </mergeCells>
  <conditionalFormatting sqref="C39">
    <cfRule type="cellIs" priority="2" operator="greaterThanOrEqual" aboveAverage="0" equalAverage="0" bottom="0" percent="0" rank="0" text="" dxfId="0">
      <formula>0.2</formula>
    </cfRule>
    <cfRule type="cellIs" priority="3" operator="lessThan" aboveAverage="0" equalAverage="0" bottom="0" percent="0" rank="0" text="" dxfId="1">
      <formula>0.1</formula>
    </cfRule>
  </conditionalFormatting>
  <conditionalFormatting sqref="D39">
    <cfRule type="cellIs" priority="4" operator="greaterThanOrEqual" aboveAverage="0" equalAverage="0" bottom="0" percent="0" rank="0" text="" dxfId="0">
      <formula>0.2</formula>
    </cfRule>
    <cfRule type="cellIs" priority="5" operator="lessThan" aboveAverage="0" equalAverage="0" bottom="0" percent="0" rank="0" text="" dxfId="1">
      <formula>0.1</formula>
    </cfRule>
  </conditionalFormatting>
  <dataValidations count="3">
    <dataValidation allowBlank="true" error="Elige un valor de la lista." errorStyle="stop" errorTitle="Valor no válido" operator="between" prompt="Trabajo que hoy rechazas o subcontratas, no el que crees que vendrá." promptTitle="Qué escribir aquí" showDropDown="false" showErrorMessage="false" showInputMessage="true" sqref="C73" type="list">
      <formula1>"Sí,No"</formula1>
      <formula2>0</formula2>
    </dataValidation>
    <dataValidation allowBlank="true" error="Elige un valor de la lista." errorStyle="stop" errorTitle="Valor no válido" operator="between" prompt="Por debajo del 10 % es una apuesta, no una decisión." promptTitle="Qué escribir aquí" showDropDown="false" showErrorMessage="false" showInputMessage="true" sqref="C74" type="list">
      <formula1>"Sí,No"</formula1>
      <formula2>0</formula2>
    </dataValidation>
    <dataValidation allowBlank="true" error="Elige un valor de la lista." errorStyle="stop" errorTitle="Valor no válido" operator="between" prompt="Negociada antes, no en marzo con el agua al cuello." promptTitle="Qué escribir aquí" showDropDown="false" showErrorMessage="false" showInputMessage="true" sqref="C75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1" t="s">
        <v>90</v>
      </c>
    </row>
    <row r="5" customFormat="false" ht="24" hidden="false" customHeight="true" outlineLevel="0" collapsed="false">
      <c r="B5" s="11" t="s">
        <v>91</v>
      </c>
    </row>
    <row r="6" customFormat="false" ht="75" hidden="false" customHeight="true" outlineLevel="0" collapsed="false">
      <c r="B6" s="32" t="s">
        <v>92</v>
      </c>
      <c r="C6" s="32"/>
    </row>
    <row r="8" customFormat="false" ht="24" hidden="false" customHeight="true" outlineLevel="0" collapsed="false">
      <c r="B8" s="11" t="s">
        <v>93</v>
      </c>
    </row>
    <row r="9" customFormat="false" ht="15.75" hidden="false" customHeight="true" outlineLevel="0" collapsed="false">
      <c r="B9" s="32" t="s">
        <v>94</v>
      </c>
      <c r="C9" s="32"/>
    </row>
    <row r="10" customFormat="false" ht="30" hidden="false" customHeight="true" outlineLevel="0" collapsed="false">
      <c r="B10" s="32" t="s">
        <v>95</v>
      </c>
      <c r="C10" s="32"/>
    </row>
    <row r="11" customFormat="false" ht="30" hidden="false" customHeight="true" outlineLevel="0" collapsed="false">
      <c r="B11" s="32" t="s">
        <v>96</v>
      </c>
      <c r="C11" s="32"/>
    </row>
    <row r="12" customFormat="false" ht="15.75" hidden="false" customHeight="true" outlineLevel="0" collapsed="false">
      <c r="B12" s="32" t="s">
        <v>97</v>
      </c>
      <c r="C12" s="32"/>
    </row>
    <row r="13" customFormat="false" ht="30" hidden="false" customHeight="true" outlineLevel="0" collapsed="false">
      <c r="B13" s="32" t="s">
        <v>98</v>
      </c>
      <c r="C13" s="32"/>
    </row>
    <row r="15" customFormat="false" ht="24" hidden="false" customHeight="true" outlineLevel="0" collapsed="false">
      <c r="B15" s="11" t="s">
        <v>99</v>
      </c>
    </row>
    <row r="16" customFormat="false" ht="30" hidden="false" customHeight="true" outlineLevel="0" collapsed="false">
      <c r="B16" s="32" t="s">
        <v>100</v>
      </c>
      <c r="C16" s="32"/>
    </row>
    <row r="17" customFormat="false" ht="30" hidden="false" customHeight="true" outlineLevel="0" collapsed="false">
      <c r="B17" s="32" t="s">
        <v>101</v>
      </c>
      <c r="C17" s="32"/>
    </row>
    <row r="18" customFormat="false" ht="30" hidden="false" customHeight="true" outlineLevel="0" collapsed="false">
      <c r="B18" s="32" t="s">
        <v>102</v>
      </c>
      <c r="C18" s="32"/>
    </row>
    <row r="19" customFormat="false" ht="30" hidden="false" customHeight="true" outlineLevel="0" collapsed="false">
      <c r="B19" s="32" t="s">
        <v>103</v>
      </c>
      <c r="C19" s="32"/>
    </row>
    <row r="20" customFormat="false" ht="30" hidden="false" customHeight="true" outlineLevel="0" collapsed="false">
      <c r="B20" s="32" t="s">
        <v>104</v>
      </c>
      <c r="C20" s="32"/>
    </row>
    <row r="21" customFormat="false" ht="15.75" hidden="false" customHeight="true" outlineLevel="0" collapsed="false">
      <c r="B21" s="32" t="s">
        <v>105</v>
      </c>
      <c r="C21" s="32"/>
    </row>
    <row r="23" customFormat="false" ht="24" hidden="false" customHeight="true" outlineLevel="0" collapsed="false">
      <c r="B23" s="11" t="s">
        <v>106</v>
      </c>
    </row>
    <row r="24" customFormat="false" ht="45" hidden="false" customHeight="true" outlineLevel="0" collapsed="false">
      <c r="B24" s="32" t="s">
        <v>107</v>
      </c>
      <c r="C24" s="32"/>
    </row>
    <row r="25" customFormat="false" ht="30" hidden="false" customHeight="true" outlineLevel="0" collapsed="false">
      <c r="B25" s="32" t="s">
        <v>108</v>
      </c>
      <c r="C25" s="32"/>
    </row>
    <row r="26" customFormat="false" ht="45" hidden="false" customHeight="true" outlineLevel="0" collapsed="false">
      <c r="B26" s="32" t="s">
        <v>109</v>
      </c>
      <c r="C26" s="32"/>
    </row>
    <row r="27" customFormat="false" ht="30" hidden="false" customHeight="true" outlineLevel="0" collapsed="false">
      <c r="B27" s="32" t="s">
        <v>110</v>
      </c>
      <c r="C27" s="32"/>
    </row>
    <row r="28" customFormat="false" ht="45" hidden="false" customHeight="true" outlineLevel="0" collapsed="false">
      <c r="B28" s="32" t="s">
        <v>111</v>
      </c>
      <c r="C28" s="32"/>
    </row>
    <row r="30" customFormat="false" ht="24" hidden="false" customHeight="true" outlineLevel="0" collapsed="false">
      <c r="B30" s="33" t="s">
        <v>112</v>
      </c>
    </row>
    <row r="31" customFormat="false" ht="105" hidden="false" customHeight="true" outlineLevel="0" collapsed="false">
      <c r="B31" s="34" t="s">
        <v>113</v>
      </c>
      <c r="C31" s="34"/>
    </row>
    <row r="33" customFormat="false" ht="24" hidden="false" customHeight="true" outlineLevel="0" collapsed="false">
      <c r="B33" s="11" t="s">
        <v>114</v>
      </c>
    </row>
    <row r="34" customFormat="false" ht="19.5" hidden="false" customHeight="true" outlineLevel="0" collapsed="false">
      <c r="B34" s="35" t="s">
        <v>115</v>
      </c>
      <c r="C34" s="35"/>
    </row>
    <row r="35" customFormat="false" ht="19.5" hidden="false" customHeight="true" outlineLevel="0" collapsed="false">
      <c r="B35" s="36" t="s">
        <v>116</v>
      </c>
      <c r="C35" s="36"/>
    </row>
    <row r="36" customFormat="false" ht="19.5" hidden="false" customHeight="true" outlineLevel="0" collapsed="false">
      <c r="B36" s="37" t="s">
        <v>117</v>
      </c>
      <c r="C36" s="37"/>
    </row>
  </sheetData>
  <sheetProtection sheet="true"/>
  <mergeCells count="21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1:C21"/>
    <mergeCell ref="B24:C24"/>
    <mergeCell ref="B25:C25"/>
    <mergeCell ref="B26:C26"/>
    <mergeCell ref="B27:C27"/>
    <mergeCell ref="B28:C28"/>
    <mergeCell ref="B31:C31"/>
    <mergeCell ref="B34:C34"/>
    <mergeCell ref="B35:C35"/>
    <mergeCell ref="B36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2026-09-10T12:24:01Z</dcterms:created>
  <dc:creator>openpyxl</dc:creator>
  <dc:description/>
  <dc:language>en-US</dc:language>
  <cp:lastModifiedBy/>
  <dcterms:modified xsi:type="dcterms:W3CDTF">2026-09-10T12:24:01Z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