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<sst xmlns="http://schemas.openxmlformats.org/spreadsheetml/2006/main" count="178" uniqueCount="100">
  <si>
    <t xml:space="preserve">Valoración por múltiplos</t>
  </si>
  <si>
    <t xml:space="preserve">Normalizas tu EBITDA, eliges un rango de múltiplos razonado, restas la deuda financiera neta y sale el rango de valor. Dos cifras, nunca una.</t>
  </si>
  <si>
    <t xml:space="preserve">   Escribes tú en las celdas azules.   ·   Lo gris lo calcula la hoja sola.   ·   Capítulo 40 · plantilla 40.1 de 44   ·   El detalle, en la hoja «Cómo se usa».</t>
  </si>
  <si>
    <t xml:space="preserve">El punto de partida</t>
  </si>
  <si>
    <t xml:space="preserve">Escribes tú</t>
  </si>
  <si>
    <t xml:space="preserve">Sobre ventas</t>
  </si>
  <si>
    <t xml:space="preserve">Ventas del último ejercicio cerrado</t>
  </si>
  <si>
    <t xml:space="preserve">EBITDA declarado   ·   antes de intereses, impuestos y amortizaciones</t>
  </si>
  <si>
    <t xml:space="preserve">NORMALIZAR   ·   QUITAR LO QUE NO SE REPITE Y PONER LO QUE FALTA</t>
  </si>
  <si>
    <t xml:space="preserve">Ajuste</t>
  </si>
  <si>
    <t xml:space="preserve">Euros
con su signo</t>
  </si>
  <si>
    <t xml:space="preserve">Con qué papel lo justificas</t>
  </si>
  <si>
    <t xml:space="preserve">Sueldo de mercado del gerente   ·   lo que costaría el puesto menos lo que te pagas</t>
  </si>
  <si>
    <t xml:space="preserve">Alquiler de la nave a precio de mercado</t>
  </si>
  <si>
    <t xml:space="preserve">Gastos extraordinarios que no forman parte del funcionamiento normal</t>
  </si>
  <si>
    <t xml:space="preserve">Beneficios que están dentro y no se van a repetir</t>
  </si>
  <si>
    <t xml:space="preserve">Otro ajuste tuyo</t>
  </si>
  <si>
    <t xml:space="preserve">Suma de los ajustes</t>
  </si>
  <si>
    <t xml:space="preserve">Lo que queda del negocio de verdad</t>
  </si>
  <si>
    <t xml:space="preserve">Euros</t>
  </si>
  <si>
    <t xml:space="preserve">Cuánto se ha movido</t>
  </si>
  <si>
    <t xml:space="preserve">EBITDA normalizado</t>
  </si>
  <si>
    <t xml:space="preserve">El múltiplo   ·   no es del sector, es del riesgo</t>
  </si>
  <si>
    <t xml:space="preserve">Múltiplo bajo   ·   quien ve todos los riesgos y nada que los compense</t>
  </si>
  <si>
    <t xml:space="preserve">Múltiplo alto   ·   quien además gana algo con la compra</t>
  </si>
  <si>
    <t xml:space="preserve">Tu deuda financiera neta</t>
  </si>
  <si>
    <t xml:space="preserve">Sobre EBITDA declarado</t>
  </si>
  <si>
    <t xml:space="preserve">Préstamos y pólizas dispuestas</t>
  </si>
  <si>
    <t xml:space="preserve">Leasings y renting financiero</t>
  </si>
  <si>
    <t xml:space="preserve">Deuda con socios y aplazamientos con Hacienda</t>
  </si>
  <si>
    <t xml:space="preserve">Tesorería   ·   se resta</t>
  </si>
  <si>
    <t xml:space="preserve">Deuda financiera neta</t>
  </si>
  <si>
    <t xml:space="preserve">DEL EBITDA NORMALIZADO AL RANGO DE VALOR</t>
  </si>
  <si>
    <t xml:space="preserve">Quién compra</t>
  </si>
  <si>
    <t xml:space="preserve">Múltiplo</t>
  </si>
  <si>
    <t xml:space="preserve">Valor de empresa</t>
  </si>
  <si>
    <t xml:space="preserve">Menos la deuda</t>
  </si>
  <si>
    <t xml:space="preserve">Valor para ti</t>
  </si>
  <si>
    <t xml:space="preserve">El suelo   ·   comprador que solo ve los riesgos</t>
  </si>
  <si>
    <t xml:space="preserve">Un escalón por encima</t>
  </si>
  <si>
    <t xml:space="preserve">Otro escalón por encima</t>
  </si>
  <si>
    <t xml:space="preserve">El techo   ·   comprador industrial que además gana algo</t>
  </si>
  <si>
    <t xml:space="preserve">EL PUENTE DEL VALOR</t>
  </si>
  <si>
    <t xml:space="preserve">Del negocio a tu bolsillo</t>
  </si>
  <si>
    <t xml:space="preserve">El suelo</t>
  </si>
  <si>
    <t xml:space="preserve">Lo que hay hasta el techo</t>
  </si>
  <si>
    <t xml:space="preserve">El techo</t>
  </si>
  <si>
    <t xml:space="preserve">Valor de empresa   ·   lo que vale el negocio</t>
  </si>
  <si>
    <t xml:space="preserve">La deuda financiera neta que se resta</t>
  </si>
  <si>
    <t xml:space="preserve">Valor para el accionista   ·   lo que llega a tu bolsillo</t>
  </si>
  <si>
    <t xml:space="preserve">Lo ancho que es tu rango</t>
  </si>
  <si>
    <t xml:space="preserve">DOS COMPROBACIONES ANTES DE CREERTE EL NÚMERO</t>
  </si>
  <si>
    <t xml:space="preserve">Comprobación</t>
  </si>
  <si>
    <t xml:space="preserve">Lo que sale</t>
  </si>
  <si>
    <t xml:space="preserve">Qué te está diciendo</t>
  </si>
  <si>
    <t xml:space="preserve">Tu patrimonio neto contable</t>
  </si>
  <si>
    <t xml:space="preserve">Tu beneficio neto del año</t>
  </si>
  <si>
    <t xml:space="preserve">Lo que le renta a tus fondos propios</t>
  </si>
  <si>
    <t xml:space="preserve">Años de EBITDA que pone el comprador del suelo</t>
  </si>
  <si>
    <t xml:space="preserve">LO QUE DAN LAS REGLAS DE BAR, PARA QUE LAS COMPARES</t>
  </si>
  <si>
    <t xml:space="preserve">La regla que has oído</t>
  </si>
  <si>
    <t xml:space="preserve">Lo que daría</t>
  </si>
  <si>
    <t xml:space="preserve">Cuánto se pasa del techo de tu rango</t>
  </si>
  <si>
    <t xml:space="preserve">Una vez la facturación</t>
  </si>
  <si>
    <t xml:space="preserve">Cinco veces el beneficio neto</t>
  </si>
  <si>
    <t xml:space="preserve">TU EBITDA NORMALIZADO</t>
  </si>
  <si>
    <t xml:space="preserve">EL SUELO DE TU RANGO</t>
  </si>
  <si>
    <t xml:space="preserve">EL TECHO DE TU RANGO</t>
  </si>
  <si>
    <t xml:space="preserve">   EJEMPLO RESUELTO   ·   Los números son los del libro. Para trabajar con los tuyos, usa la hoja «Plantilla».</t>
  </si>
  <si>
    <t xml:space="preserve">Dos ofertas de mercado del puesto</t>
  </si>
  <si>
    <t xml:space="preserve">Tres alquileres comparables de la zona</t>
  </si>
  <si>
    <t xml:space="preserve">Factura de la avería de 2025</t>
  </si>
  <si>
    <t xml:space="preserve">Venta de dos furgonetas</t>
  </si>
  <si>
    <t xml:space="preserve">Capítulo 40 · plantilla 40.1 de 44 · «Facturas mucho y no ganas dinero»</t>
  </si>
  <si>
    <t xml:space="preserve">PARA QUÉ SIRVE</t>
  </si>
  <si>
    <t xml:space="preserve">Para tener un rango de valor honesto de tu empresa y, sobre todo, para ver qué palancas lo mueven. Tu empresa vale su EBITDA normalizado por un múltiplo ajustado por riesgo, menos la deuda financiera neta. Tres pasos, y en los tres se pierde valor sin enterarse. Esto es un marco para entender cómo se construye una cifra, no una valoración: el valor final no lo fija una fórmula, lo fija una negociación con un comprador concreto.</t>
  </si>
  <si>
    <t xml:space="preserve">QUÉ NECESITAS TENER A MANO</t>
  </si>
  <si>
    <t xml:space="preserve">El EBITDA declarado del último ejercicio cerrado y las ventas de ese mismo año.</t>
  </si>
  <si>
    <t xml:space="preserve">Lo que te pagas tú y lo que costaría en el mercado el puesto que ocupas. Y lo que pagas de alquiler frente al alquiler de mercado, si la nave es de la familia.</t>
  </si>
  <si>
    <t xml:space="preserve">Los gastos e ingresos del año que no se van a repetir, con su factura delante.</t>
  </si>
  <si>
    <t xml:space="preserve">Tu deuda financiera neta: préstamos, pólizas dispuestas, leasings y deuda con socios, menos la tesorería. Los proveedores no entran: ya están dentro del negocio.</t>
  </si>
  <si>
    <t xml:space="preserve">Tu patrimonio neto contable y tu beneficio neto, para las dos comprobaciones.</t>
  </si>
  <si>
    <t xml:space="preserve">CÓMO SE RELLENA</t>
  </si>
  <si>
    <t xml:space="preserve">Pon ventas y EBITDA declarado. Ese es el punto de partida, no el de llegada.</t>
  </si>
  <si>
    <t xml:space="preserve">Haz los ajustes de normalización con su signo. Dos de ellos casi siempre bajan el EBITDA, y es la parte que peor se digiere: el comprador tendrá que pagar un gerente y un alquiler, así que los pone.</t>
  </si>
  <si>
    <t xml:space="preserve">Escribe en la columna de al lado con qué papel justificas cada ajuste. Un ajuste que no puedes justificar con un contrato, una factura o un comparable no es un ajuste: es una opinión, y en una negociación las opiniones valen cero.</t>
  </si>
  <si>
    <t xml:space="preserve">Elige el rango de múltiplos. Para una pyme sin equipo directivo y con el dueño en el centro de todo, entre 3,5 y 5 veces es un rango habitual. Baja el techo si dependes de pocos clientes o reinviertes mucho para mantener el mismo EBITDA.</t>
  </si>
  <si>
    <t xml:space="preserve">Monta la deuda financiera neta y mira el puente. Y haz las dos comprobaciones de abajo antes de creerte nada.</t>
  </si>
  <si>
    <t xml:space="preserve">QUÉ TE ESTÁ DICIENDO</t>
  </si>
  <si>
    <t xml:space="preserve">Cuánto se ha movido tu EBITDA al normalizar. En las pymes familiares se mueve entre un 5 % y un 20 %, y casi siempre hacia abajo. Si el tuyo no se mueve nada, es que no has mirado el sueldo del gerente ni el alquiler.</t>
  </si>
  <si>
    <t xml:space="preserve">La resta de la deuda. El múltiplo aplicado al EBITDA da el valor de empresa; lo que llega a tu bolsillo es eso menos lo que debes, porque el comprador la asume o la cancela y en los dos casos la paga de tu precio.</t>
  </si>
  <si>
    <t xml:space="preserve">Lo ancho que es el rango. Que haya un 50 % de diferencia entre el suelo y el techo no es imprecisión: la diferencia entre uno y otro no está en tu empresa, está en quién la compra.</t>
  </si>
  <si>
    <t xml:space="preserve">Las dos comprobaciones. Si el rango te sale por debajo del patrimonio neto, lo que se vende son los activos. Si el comprador tendría que pagar veinte años de EBITDA, algo está mal en tu múltiplo.</t>
  </si>
  <si>
    <t xml:space="preserve">Las dos reglas de bar del final. La de la facturación es la más cara: infla la expectativa el doble de lo que la empresa vale en el mejor escenario, y con esa cifra en la cabeza se descarta la primera oferta sin negociar.</t>
  </si>
  <si>
    <t xml:space="preserve">OJO CON ESTO</t>
  </si>
  <si>
    <t xml:space="preserve">Escribe siempre dos cifras y de dónde salen. Un número redondo y solitario casi siempre está vendiendo algo, así que mira quién te lo da y qué gana con él. Y normalizar no es maquillar: es lo contrario, es quitar el ruido para que quede el negocio de verdad. Todo ajuste sin papel detrás desaparece en cuanto haya un comprador sentado enfrente, y se lleva con él tu credibilidad en la mesa.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</si>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</sst>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0&quot; €&quot;;[RED]\-#,##0&quot; €&quot;"/>
    <numFmt numFmtId="166" formatCode="0.0\ %;[RED]\-0.0\ %"/>
    <numFmt numFmtId="167" formatCode="@"/>
    <numFmt numFmtId="168" formatCode="0.0&quot; x&quot;"/>
    <numFmt numFmtId="169" formatCode="0.0;[RED]\-0.0"/>
  </numFmts>
  <fonts count="26">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sz val="11"/>
      <color rgb="FF4C5462"/>
      <name val="Calibri"/>
      <family val="0"/>
      <charset val="1"/>
    </font>
    <font>
      <b val="true"/>
      <sz val="9.5"/>
      <color rgb="FF1F4FD8"/>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7"/>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6" fontId="10" fillId="4" borderId="5"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7" fontId="9" fillId="2" borderId="4" xfId="0" applyFont="true" applyBorder="true" applyAlignment="true" applyProtection="true">
      <alignment horizontal="left" vertical="center" textRotation="0" wrapText="false" indent="0" shrinkToFit="false"/>
      <protection locked="false" hidden="false"/>
    </xf>
    <xf numFmtId="164" fontId="12" fillId="0" borderId="6" xfId="0" applyFont="true" applyBorder="true" applyAlignment="true" applyProtection="false">
      <alignment horizontal="right" vertical="center" textRotation="0" wrapText="false" indent="0" shrinkToFit="false"/>
      <protection locked="true" hidden="false"/>
    </xf>
    <xf numFmtId="165" fontId="12"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8" fontId="14" fillId="3"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true" indent="0" shrinkToFit="false"/>
      <protection locked="true" hidden="false"/>
    </xf>
    <xf numFmtId="168" fontId="12" fillId="4" borderId="5" xfId="0" applyFont="true" applyBorder="true" applyAlignment="true" applyProtection="false">
      <alignment horizontal="right" vertical="center" textRotation="0" wrapText="false" indent="0" shrinkToFit="false"/>
      <protection locked="true" hidden="false"/>
    </xf>
    <xf numFmtId="168" fontId="10" fillId="4" borderId="5" xfId="0" applyFont="true" applyBorder="true" applyAlignment="true" applyProtection="false">
      <alignment horizontal="right" vertical="center" textRotation="0" wrapText="false" indent="0" shrinkToFit="false"/>
      <protection locked="true" hidden="false"/>
    </xf>
    <xf numFmtId="165" fontId="10"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true" indent="0" shrinkToFit="false"/>
      <protection locked="true" hidden="false"/>
    </xf>
    <xf numFmtId="166" fontId="12" fillId="4" borderId="5" xfId="0" applyFont="true" applyBorder="true" applyAlignment="true" applyProtection="false">
      <alignment horizontal="right" vertical="center" textRotation="0" wrapText="false" indent="0" shrinkToFit="false"/>
      <protection locked="true" hidden="false"/>
    </xf>
    <xf numFmtId="167" fontId="10" fillId="4" borderId="5" xfId="0" applyFont="true" applyBorder="true" applyAlignment="true" applyProtection="false">
      <alignment horizontal="left" vertical="center" textRotation="0" wrapText="false" indent="0" shrinkToFit="false"/>
      <protection locked="true" hidden="false"/>
    </xf>
    <xf numFmtId="169" fontId="12" fillId="4" borderId="5" xfId="0" applyFont="true" applyBorder="true" applyAlignment="true" applyProtection="false">
      <alignment horizontal="right" vertical="center" textRotation="0" wrapText="false" indent="0" shrinkToFit="false"/>
      <protection locked="true" hidden="false"/>
    </xf>
    <xf numFmtId="167" fontId="12" fillId="4" borderId="5" xfId="0" applyFont="true" applyBorder="true" applyAlignment="true" applyProtection="false">
      <alignment horizontal="lef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5" fontId="16" fillId="4" borderId="9" xfId="0" applyFont="true" applyBorder="true" applyAlignment="true" applyProtection="false">
      <alignment horizontal="center" vertical="center" textRotation="0" wrapText="false" indent="0" shrinkToFit="false"/>
      <protection locked="true" hidden="false"/>
    </xf>
    <xf numFmtId="165" fontId="16" fillId="4" borderId="10" xfId="0" applyFont="true" applyBorder="true" applyAlignment="true" applyProtection="false">
      <alignment horizontal="center" vertical="center" textRotation="0" wrapText="false" indent="0" shrinkToFit="false"/>
      <protection locked="true" hidden="false"/>
    </xf>
    <xf numFmtId="164" fontId="19" fillId="5"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22" fillId="6"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4" borderId="0" xfId="0" applyFont="true" applyBorder="true" applyAlignment="true" applyProtection="false">
      <alignment horizontal="left" vertical="center" textRotation="0" wrapText="false" indent="0" shrinkToFit="false"/>
      <protection locked="true" hidden="false"/>
    </xf>
    <xf numFmtId="164" fontId="25"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C0504D"/>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puente del valor</a:t>
            </a:r>
          </a:p>
        </c:rich>
      </c:tx>
      <c:overlay val="0"/>
      <c:spPr>
        <a:noFill/>
        <a:ln w="0">
          <a:noFill/>
        </a:ln>
      </c:spPr>
    </c:title>
    <c:autoTitleDeleted val="0"/>
    <c:plotArea>
      <c:barChart>
        <c:barDir val="bar"/>
        <c:grouping val="stacked"/>
        <c:varyColors val="0"/>
        <c:ser>
          <c:idx val="0"/>
          <c:order val="0"/>
          <c:tx>
            <c:strRef>
              <c:f>Plantilla!C41</c:f>
              <c:strCache>
                <c:ptCount val="1"/>
                <c:pt idx="0">
                  <c:v>El suelo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Plantilla!$B$42:$B$44</c:f>
              <c:strCache>
                <c:ptCount val="3"/>
                <c:pt idx="0">
                  <c:v>Valor de empresa   ·   lo que vale el negocio</c:v>
                </c:pt>
                <c:pt idx="1">
                  <c:v>La deuda financiera neta que se resta</c:v>
                </c:pt>
                <c:pt idx="2">
                  <c:v>Valor para el accionista   ·   lo que llega a tu bolsillo</c:v>
                </c:pt>
              </c:strCache>
            </c:strRef>
          </c:cat>
          <c:val>
            <c:numRef>
              <c:f>Plantilla!$C$42:$C$44</c:f>
              <c:numCache>
                <c:formatCode>General</c:formatCode>
                <c:ptCount val="3"/>
              </c:numCache>
            </c:numRef>
          </c:val>
        </c:ser>
        <c:ser>
          <c:idx val="1"/>
          <c:order val="1"/>
          <c:tx>
            <c:strRef>
              <c:f>Plantilla!D41</c:f>
              <c:strCache>
                <c:ptCount val="1"/>
                <c:pt idx="0">
                  <c:v>Lo que hay hasta el techo</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Plantilla!$B$42:$B$44</c:f>
              <c:strCache>
                <c:ptCount val="3"/>
                <c:pt idx="0">
                  <c:v>Valor de empresa   ·   lo que vale el negocio</c:v>
                </c:pt>
                <c:pt idx="1">
                  <c:v>La deuda financiera neta que se resta</c:v>
                </c:pt>
                <c:pt idx="2">
                  <c:v>Valor para el accionista   ·   lo que llega a tu bolsillo</c:v>
                </c:pt>
              </c:strCache>
            </c:strRef>
          </c:cat>
          <c:val>
            <c:numRef>
              <c:f>Plantilla!$D$42:$D$44</c:f>
              <c:numCache>
                <c:formatCode>General</c:formatCode>
                <c:ptCount val="3"/>
              </c:numCache>
            </c:numRef>
          </c:val>
        </c:ser>
        <c:gapWidth val="150"/>
        <c:overlap val="100"/>
        <c:axId val="4045930"/>
        <c:axId val="59225458"/>
      </c:barChart>
      <c:catAx>
        <c:axId val="404593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225458"/>
        <c:crosses val="autoZero"/>
        <c:auto val="1"/>
        <c:lblAlgn val="ctr"/>
        <c:lblOffset val="100"/>
        <c:noMultiLvlLbl val="0"/>
      </c:catAx>
      <c:valAx>
        <c:axId val="59225458"/>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4593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puente del valor</a:t>
            </a:r>
          </a:p>
        </c:rich>
      </c:tx>
      <c:overlay val="0"/>
      <c:spPr>
        <a:noFill/>
        <a:ln w="0">
          <a:noFill/>
        </a:ln>
      </c:spPr>
    </c:title>
    <c:autoTitleDeleted val="0"/>
    <c:plotArea>
      <c:barChart>
        <c:barDir val="bar"/>
        <c:grouping val="stacked"/>
        <c:varyColors val="0"/>
        <c:ser>
          <c:idx val="0"/>
          <c:order val="0"/>
          <c:tx>
            <c:strRef>
              <c:f>Ejemplo!C41</c:f>
              <c:strCache>
                <c:ptCount val="1"/>
                <c:pt idx="0">
                  <c:v>El suelo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Ejemplo!$B$42:$B$44</c:f>
              <c:strCache>
                <c:ptCount val="3"/>
                <c:pt idx="0">
                  <c:v>Valor de empresa   ·   lo que vale el negocio</c:v>
                </c:pt>
                <c:pt idx="1">
                  <c:v>La deuda financiera neta que se resta</c:v>
                </c:pt>
                <c:pt idx="2">
                  <c:v>Valor para el accionista   ·   lo que llega a tu bolsillo</c:v>
                </c:pt>
              </c:strCache>
            </c:strRef>
          </c:cat>
          <c:val>
            <c:numRef>
              <c:f>Ejemplo!$C$42:$C$44</c:f>
              <c:numCache>
                <c:formatCode>#,##0" €";[RED]\-#,##0" €"</c:formatCode>
                <c:ptCount val="3"/>
                <c:pt idx="0">
                  <c:v>700000</c:v>
                </c:pt>
                <c:pt idx="1">
                  <c:v>174000</c:v>
                </c:pt>
                <c:pt idx="2">
                  <c:v>526000</c:v>
                </c:pt>
              </c:numCache>
            </c:numRef>
          </c:val>
        </c:ser>
        <c:ser>
          <c:idx val="1"/>
          <c:order val="1"/>
          <c:tx>
            <c:strRef>
              <c:f>Ejemplo!D41</c:f>
              <c:strCache>
                <c:ptCount val="1"/>
                <c:pt idx="0">
                  <c:v>Lo que hay hasta el techo</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Ejemplo!$B$42:$B$44</c:f>
              <c:strCache>
                <c:ptCount val="3"/>
                <c:pt idx="0">
                  <c:v>Valor de empresa   ·   lo que vale el negocio</c:v>
                </c:pt>
                <c:pt idx="1">
                  <c:v>La deuda financiera neta que se resta</c:v>
                </c:pt>
                <c:pt idx="2">
                  <c:v>Valor para el accionista   ·   lo que llega a tu bolsillo</c:v>
                </c:pt>
              </c:strCache>
            </c:strRef>
          </c:cat>
          <c:val>
            <c:numRef>
              <c:f>Ejemplo!$D$42:$D$44</c:f>
              <c:numCache>
                <c:formatCode>#,##0" €";[RED]\-#,##0" €"</c:formatCode>
                <c:ptCount val="3"/>
                <c:pt idx="0">
                  <c:v>300000</c:v>
                </c:pt>
                <c:pt idx="1">
                  <c:v>0</c:v>
                </c:pt>
                <c:pt idx="2">
                  <c:v>300000</c:v>
                </c:pt>
              </c:numCache>
            </c:numRef>
          </c:val>
        </c:ser>
        <c:gapWidth val="150"/>
        <c:overlap val="100"/>
        <c:axId val="87662082"/>
        <c:axId val="47804855"/>
      </c:barChart>
      <c:catAx>
        <c:axId val="8766208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804855"/>
        <c:crosses val="autoZero"/>
        <c:auto val="1"/>
        <c:lblAlgn val="ctr"/>
        <c:lblOffset val="100"/>
        <c:noMultiLvlLbl val="0"/>
      </c:catAx>
      <c:valAx>
        <c:axId val="47804855"/>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66208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60</xdr:row>
      <xdr:rowOff>0</xdr:rowOff>
    </xdr:from>
    <xdr:to>
      <xdr:col>6</xdr:col>
      <xdr:colOff>10080</xdr:colOff>
      <xdr:row>75</xdr:row>
      <xdr:rowOff>21960</xdr:rowOff>
    </xdr:to>
    <xdr:graphicFrame>
      <xdr:nvGraphicFramePr>
        <xdr:cNvPr id="0" name="Chart 1"/>
        <xdr:cNvGraphicFramePr/>
      </xdr:nvGraphicFramePr>
      <xdr:xfrm>
        <a:off x="154800" y="1800216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60</xdr:row>
      <xdr:rowOff>0</xdr:rowOff>
    </xdr:from>
    <xdr:to>
      <xdr:col>6</xdr:col>
      <xdr:colOff>10080</xdr:colOff>
      <xdr:row>75</xdr:row>
      <xdr:rowOff>21960</xdr:rowOff>
    </xdr:to>
    <xdr:graphicFrame>
      <xdr:nvGraphicFramePr>
        <xdr:cNvPr id="1" name="Chart 1"/>
        <xdr:cNvGraphicFramePr/>
      </xdr:nvGraphicFramePr>
      <xdr:xfrm>
        <a:off x="154800" y="1800216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13"/>
    <col collapsed="false" customWidth="true" hidden="false" outlineLevel="0" max="5" min="4" style="0" width="16"/>
    <col collapsed="false" customWidth="true" hidden="false" outlineLevel="0" max="6" min="6"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row>
    <row r="5" customFormat="false" ht="9.75" hidden="false" customHeight="true" outlineLevel="0" collapsed="false"/>
    <row r="7" customFormat="false" ht="27.75" hidden="false" customHeight="true" outlineLevel="0" collapsed="false">
      <c r="B7" s="4" t="s">
        <v>3</v>
      </c>
      <c r="C7" s="5" t="s">
        <v>4</v>
      </c>
      <c r="D7" s="5" t="s">
        <v>5</v>
      </c>
    </row>
    <row r="8" customFormat="false" ht="18.75" hidden="false" customHeight="true" outlineLevel="0" collapsed="false">
      <c r="B8" s="6" t="s">
        <v>6</v>
      </c>
      <c r="C8" s="7"/>
    </row>
    <row r="9" customFormat="false" ht="34.5" hidden="false" customHeight="true" outlineLevel="0" collapsed="false">
      <c r="B9" s="8" t="s">
        <v>7</v>
      </c>
      <c r="C9" s="7"/>
      <c r="D9" s="9" t="str">
        <f aca="false">IF(OR(C9="",C8="",C8=0),"",C9/C8)</f>
        <v/>
      </c>
    </row>
    <row r="11" customFormat="false" ht="24" hidden="false" customHeight="true" outlineLevel="0" collapsed="false">
      <c r="B11" s="10" t="s">
        <v>8</v>
      </c>
    </row>
    <row r="12" customFormat="false" ht="31.5" hidden="false" customHeight="true" outlineLevel="0" collapsed="false">
      <c r="B12" s="4" t="s">
        <v>9</v>
      </c>
      <c r="C12" s="5" t="s">
        <v>10</v>
      </c>
      <c r="D12" s="4" t="s">
        <v>11</v>
      </c>
    </row>
    <row r="13" customFormat="false" ht="34.5" hidden="false" customHeight="true" outlineLevel="0" collapsed="false">
      <c r="B13" s="8" t="s">
        <v>12</v>
      </c>
      <c r="C13" s="7"/>
      <c r="D13" s="11"/>
    </row>
    <row r="14" customFormat="false" ht="18.75" hidden="false" customHeight="true" outlineLevel="0" collapsed="false">
      <c r="B14" s="6" t="s">
        <v>13</v>
      </c>
      <c r="C14" s="7"/>
      <c r="D14" s="11"/>
    </row>
    <row r="15" customFormat="false" ht="34.5" hidden="false" customHeight="true" outlineLevel="0" collapsed="false">
      <c r="B15" s="8" t="s">
        <v>14</v>
      </c>
      <c r="C15" s="7"/>
      <c r="D15" s="11"/>
    </row>
    <row r="16" customFormat="false" ht="34.5" hidden="false" customHeight="true" outlineLevel="0" collapsed="false">
      <c r="B16" s="8" t="s">
        <v>15</v>
      </c>
      <c r="C16" s="7"/>
      <c r="D16" s="11"/>
    </row>
    <row r="17" customFormat="false" ht="18.75" hidden="false" customHeight="true" outlineLevel="0" collapsed="false">
      <c r="B17" s="6" t="s">
        <v>16</v>
      </c>
      <c r="C17" s="7"/>
      <c r="D17" s="11"/>
    </row>
    <row r="18" customFormat="false" ht="19.5" hidden="false" customHeight="true" outlineLevel="0" collapsed="false">
      <c r="B18" s="12" t="s">
        <v>17</v>
      </c>
      <c r="C18" s="13" t="str">
        <f aca="false">IF(COUNT(C13:C17)=0,"",SUM(C13:C17))</f>
        <v/>
      </c>
    </row>
    <row r="19" customFormat="false" ht="27.75" hidden="false" customHeight="true" outlineLevel="0" collapsed="false">
      <c r="B19" s="4" t="s">
        <v>18</v>
      </c>
      <c r="C19" s="5" t="s">
        <v>19</v>
      </c>
      <c r="D19" s="5" t="s">
        <v>5</v>
      </c>
      <c r="E19" s="5" t="s">
        <v>20</v>
      </c>
    </row>
    <row r="20" customFormat="false" ht="19.5" hidden="false" customHeight="true" outlineLevel="0" collapsed="false">
      <c r="B20" s="14" t="s">
        <v>21</v>
      </c>
      <c r="C20" s="15" t="str">
        <f aca="false">IF(C9="","",C9+N(C18))</f>
        <v/>
      </c>
      <c r="D20" s="16" t="str">
        <f aca="false">IF(OR(C20="",C8="",C8=0),"",C20/C8)</f>
        <v/>
      </c>
      <c r="E20" s="16" t="str">
        <f aca="false">IF(OR(C20="",C9="",C9=0),"",C20/C9-1)</f>
        <v/>
      </c>
    </row>
    <row r="22" customFormat="false" ht="30" hidden="false" customHeight="true" outlineLevel="0" collapsed="false">
      <c r="B22" s="4" t="s">
        <v>22</v>
      </c>
      <c r="C22" s="5" t="s">
        <v>4</v>
      </c>
    </row>
    <row r="23" customFormat="false" ht="34.5" hidden="false" customHeight="true" outlineLevel="0" collapsed="false">
      <c r="B23" s="8" t="s">
        <v>23</v>
      </c>
      <c r="C23" s="17"/>
    </row>
    <row r="24" customFormat="false" ht="34.5" hidden="false" customHeight="true" outlineLevel="0" collapsed="false">
      <c r="B24" s="8" t="s">
        <v>24</v>
      </c>
      <c r="C24" s="17"/>
    </row>
    <row r="26" customFormat="false" ht="27.75" hidden="false" customHeight="true" outlineLevel="0" collapsed="false">
      <c r="B26" s="4" t="s">
        <v>25</v>
      </c>
      <c r="C26" s="5" t="s">
        <v>19</v>
      </c>
      <c r="D26" s="5" t="s">
        <v>26</v>
      </c>
    </row>
    <row r="27" customFormat="false" ht="18.75" hidden="false" customHeight="true" outlineLevel="0" collapsed="false">
      <c r="B27" s="6" t="s">
        <v>27</v>
      </c>
      <c r="C27" s="7"/>
    </row>
    <row r="28" customFormat="false" ht="18.75" hidden="false" customHeight="true" outlineLevel="0" collapsed="false">
      <c r="B28" s="6" t="s">
        <v>28</v>
      </c>
      <c r="C28" s="7"/>
    </row>
    <row r="29" customFormat="false" ht="34.5" hidden="false" customHeight="true" outlineLevel="0" collapsed="false">
      <c r="B29" s="8" t="s">
        <v>29</v>
      </c>
      <c r="C29" s="7"/>
    </row>
    <row r="30" customFormat="false" ht="18.75" hidden="false" customHeight="true" outlineLevel="0" collapsed="false">
      <c r="B30" s="6" t="s">
        <v>30</v>
      </c>
      <c r="C30" s="7"/>
    </row>
    <row r="31" customFormat="false" ht="19.5" hidden="false" customHeight="true" outlineLevel="0" collapsed="false">
      <c r="B31" s="14" t="s">
        <v>31</v>
      </c>
      <c r="C31" s="15" t="str">
        <f aca="false">IF(COUNT(C27:C30)=0,"",N(C27)+N(C28)+N(C29)-N(C30))</f>
        <v/>
      </c>
      <c r="D31" s="18" t="str">
        <f aca="false">IF(OR(C31="",C9="",C9=0),"",C31/C9)</f>
        <v/>
      </c>
    </row>
    <row r="33" customFormat="false" ht="24" hidden="false" customHeight="true" outlineLevel="0" collapsed="false">
      <c r="B33" s="10" t="s">
        <v>32</v>
      </c>
    </row>
    <row r="34" customFormat="false" ht="33.75" hidden="false" customHeight="true" outlineLevel="0" collapsed="false">
      <c r="B34" s="4" t="s">
        <v>33</v>
      </c>
      <c r="C34" s="5" t="s">
        <v>34</v>
      </c>
      <c r="D34" s="5" t="s">
        <v>35</v>
      </c>
      <c r="E34" s="5" t="s">
        <v>36</v>
      </c>
      <c r="F34" s="5" t="s">
        <v>37</v>
      </c>
    </row>
    <row r="35" customFormat="false" ht="34.5" hidden="false" customHeight="true" outlineLevel="0" collapsed="false">
      <c r="B35" s="19" t="s">
        <v>38</v>
      </c>
      <c r="C35" s="20" t="str">
        <f aca="false">IF(OR(C23="",C24=""),"",C23+(C24-C23)*0/3)</f>
        <v/>
      </c>
      <c r="D35" s="13" t="str">
        <f aca="false">IF(OR(C20="",C35=""),"",C20*C35)</f>
        <v/>
      </c>
      <c r="E35" s="13" t="str">
        <f aca="false">IF(OR(D35="",C31=""),"",-C31)</f>
        <v/>
      </c>
      <c r="F35" s="13" t="str">
        <f aca="false">IF(OR(D35="",C31=""),"",D35-C31)</f>
        <v/>
      </c>
    </row>
    <row r="36" customFormat="false" ht="18.75" hidden="false" customHeight="true" outlineLevel="0" collapsed="false">
      <c r="B36" s="6" t="s">
        <v>39</v>
      </c>
      <c r="C36" s="21" t="str">
        <f aca="false">IF(OR(C23="",C24=""),"",C23+(C24-C23)*1/3)</f>
        <v/>
      </c>
      <c r="D36" s="22" t="str">
        <f aca="false">IF(OR(C20="",C36=""),"",C20*C36)</f>
        <v/>
      </c>
      <c r="E36" s="22" t="str">
        <f aca="false">IF(OR(D36="",C31=""),"",-C31)</f>
        <v/>
      </c>
      <c r="F36" s="22" t="str">
        <f aca="false">IF(OR(D36="",C31=""),"",D36-C31)</f>
        <v/>
      </c>
    </row>
    <row r="37" customFormat="false" ht="18.75" hidden="false" customHeight="true" outlineLevel="0" collapsed="false">
      <c r="B37" s="6" t="s">
        <v>40</v>
      </c>
      <c r="C37" s="21" t="str">
        <f aca="false">IF(OR(C23="",C24=""),"",C23+(C24-C23)*2/3)</f>
        <v/>
      </c>
      <c r="D37" s="22" t="str">
        <f aca="false">IF(OR(C20="",C37=""),"",C20*C37)</f>
        <v/>
      </c>
      <c r="E37" s="22" t="str">
        <f aca="false">IF(OR(D37="",C31=""),"",-C31)</f>
        <v/>
      </c>
      <c r="F37" s="22" t="str">
        <f aca="false">IF(OR(D37="",C31=""),"",D37-C31)</f>
        <v/>
      </c>
    </row>
    <row r="38" customFormat="false" ht="34.5" hidden="false" customHeight="true" outlineLevel="0" collapsed="false">
      <c r="B38" s="19" t="s">
        <v>41</v>
      </c>
      <c r="C38" s="20" t="str">
        <f aca="false">IF(OR(C23="",C24=""),"",C23+(C24-C23)*3/3)</f>
        <v/>
      </c>
      <c r="D38" s="13" t="str">
        <f aca="false">IF(OR(C20="",C38=""),"",C20*C38)</f>
        <v/>
      </c>
      <c r="E38" s="13" t="str">
        <f aca="false">IF(OR(D38="",C31=""),"",-C31)</f>
        <v/>
      </c>
      <c r="F38" s="13" t="str">
        <f aca="false">IF(OR(D38="",C31=""),"",D38-C31)</f>
        <v/>
      </c>
    </row>
    <row r="40" customFormat="false" ht="24" hidden="false" customHeight="true" outlineLevel="0" collapsed="false">
      <c r="B40" s="10" t="s">
        <v>42</v>
      </c>
    </row>
    <row r="41" customFormat="false" ht="31.5" hidden="false" customHeight="true" outlineLevel="0" collapsed="false">
      <c r="B41" s="4" t="s">
        <v>43</v>
      </c>
      <c r="C41" s="5" t="s">
        <v>44</v>
      </c>
      <c r="D41" s="5" t="s">
        <v>45</v>
      </c>
      <c r="E41" s="5" t="s">
        <v>46</v>
      </c>
    </row>
    <row r="42" customFormat="false" ht="34.5" hidden="false" customHeight="true" outlineLevel="0" collapsed="false">
      <c r="B42" s="8" t="s">
        <v>47</v>
      </c>
      <c r="C42" s="22" t="str">
        <f aca="false">IF(D35="","",D35)</f>
        <v/>
      </c>
      <c r="D42" s="22" t="str">
        <f aca="false">IF(OR(D35="",D38=""),"",D38-D35)</f>
        <v/>
      </c>
      <c r="E42" s="22" t="str">
        <f aca="false">IF(D38="","",D38)</f>
        <v/>
      </c>
    </row>
    <row r="43" customFormat="false" ht="18.75" hidden="false" customHeight="true" outlineLevel="0" collapsed="false">
      <c r="B43" s="6" t="s">
        <v>48</v>
      </c>
      <c r="C43" s="22" t="str">
        <f aca="false">IF(C31="","",C31)</f>
        <v/>
      </c>
      <c r="D43" s="22" t="str">
        <f aca="false">IF(C31="","",0)</f>
        <v/>
      </c>
      <c r="E43" s="22" t="str">
        <f aca="false">IF(C31="","",C31)</f>
        <v/>
      </c>
    </row>
    <row r="44" customFormat="false" ht="34.5" hidden="false" customHeight="true" outlineLevel="0" collapsed="false">
      <c r="B44" s="23" t="s">
        <v>49</v>
      </c>
      <c r="C44" s="15" t="str">
        <f aca="false">IF(F35="","",F35)</f>
        <v/>
      </c>
      <c r="D44" s="15" t="str">
        <f aca="false">IF(OR(F35="",F38=""),"",F38-F35)</f>
        <v/>
      </c>
      <c r="E44" s="15" t="str">
        <f aca="false">IF(F38="","",F38)</f>
        <v/>
      </c>
    </row>
    <row r="45" customFormat="false" ht="19.5" hidden="false" customHeight="true" outlineLevel="0" collapsed="false">
      <c r="B45" s="12" t="s">
        <v>50</v>
      </c>
      <c r="E45" s="24" t="str">
        <f aca="false">IF(OR(C44="",E44="",C44&lt;=0),"",E44/C44-1)</f>
        <v/>
      </c>
    </row>
    <row r="47" customFormat="false" ht="24" hidden="false" customHeight="true" outlineLevel="0" collapsed="false">
      <c r="B47" s="10" t="s">
        <v>51</v>
      </c>
    </row>
    <row r="48" customFormat="false" ht="31.5" hidden="false" customHeight="true" outlineLevel="0" collapsed="false">
      <c r="B48" s="4" t="s">
        <v>52</v>
      </c>
      <c r="C48" s="5" t="s">
        <v>4</v>
      </c>
      <c r="D48" s="5" t="s">
        <v>53</v>
      </c>
      <c r="E48" s="4" t="s">
        <v>54</v>
      </c>
    </row>
    <row r="49" customFormat="false" ht="18.75" hidden="false" customHeight="true" outlineLevel="0" collapsed="false">
      <c r="B49" s="6" t="s">
        <v>55</v>
      </c>
      <c r="C49" s="7"/>
      <c r="D49" s="21" t="str">
        <f aca="false">IF(OR(C49="",C49&lt;=0,C44=""),"",C44/C49)</f>
        <v/>
      </c>
      <c r="E49" s="25" t="str">
        <f aca="false">IF(D49="","",IF(D49&lt;1,"El negocio vale menos que sus cosas: lo que se vende son los activos.","Vale más que la suma de sus cosas, porque gana dinero con ellas."))</f>
        <v/>
      </c>
    </row>
    <row r="50" customFormat="false" ht="48.75" hidden="false" customHeight="true" outlineLevel="0" collapsed="false">
      <c r="B50" s="6" t="s">
        <v>56</v>
      </c>
      <c r="C50" s="7"/>
      <c r="D50" s="9" t="str">
        <f aca="false">IF(OR(C50="",C49="",C49&lt;=0),"",C50/C49)</f>
        <v/>
      </c>
      <c r="E50" s="8" t="s">
        <v>57</v>
      </c>
    </row>
    <row r="51" customFormat="false" ht="19.5" hidden="false" customHeight="true" outlineLevel="0" collapsed="false">
      <c r="B51" s="12" t="s">
        <v>58</v>
      </c>
      <c r="D51" s="26" t="str">
        <f aca="false">IF(OR(D35="",C20="",C20&lt;=0),"",D35/C20)</f>
        <v/>
      </c>
      <c r="E51" s="27" t="str">
        <f aca="false">IF(D51="","",IF(D51&gt;10,"Demasiados años: algo está mal en tu múltiplo.","Coherente con lo que acepta un comprador de una pyme de este tamaño."))</f>
        <v/>
      </c>
    </row>
    <row r="53" customFormat="false" ht="24" hidden="false" customHeight="true" outlineLevel="0" collapsed="false">
      <c r="B53" s="10" t="s">
        <v>59</v>
      </c>
    </row>
    <row r="54" customFormat="false" ht="31.5" hidden="false" customHeight="true" outlineLevel="0" collapsed="false">
      <c r="B54" s="4" t="s">
        <v>60</v>
      </c>
      <c r="C54" s="5" t="s">
        <v>34</v>
      </c>
      <c r="D54" s="5" t="s">
        <v>61</v>
      </c>
      <c r="E54" s="5" t="s">
        <v>62</v>
      </c>
    </row>
    <row r="55" customFormat="false" ht="18.75" hidden="false" customHeight="true" outlineLevel="0" collapsed="false">
      <c r="B55" s="6" t="s">
        <v>63</v>
      </c>
      <c r="C55" s="17"/>
      <c r="D55" s="22" t="str">
        <f aca="false">IF(OR(C8="",C55=""),"",C8*C55)</f>
        <v/>
      </c>
      <c r="E55" s="22" t="str">
        <f aca="false">IF(OR(D55="",E44=""),"",D55-E44)</f>
        <v/>
      </c>
    </row>
    <row r="56" customFormat="false" ht="18.75" hidden="false" customHeight="true" outlineLevel="0" collapsed="false">
      <c r="B56" s="6" t="s">
        <v>64</v>
      </c>
      <c r="C56" s="17"/>
      <c r="D56" s="22" t="str">
        <f aca="false">IF(OR(C50="",C56=""),"",C50*C56)</f>
        <v/>
      </c>
      <c r="E56" s="22" t="str">
        <f aca="false">IF(OR(D56="",E44=""),"",D56-E44)</f>
        <v/>
      </c>
    </row>
    <row r="58" customFormat="false" ht="15" hidden="false" customHeight="true" outlineLevel="0" collapsed="false">
      <c r="B58" s="28" t="s">
        <v>65</v>
      </c>
      <c r="C58" s="29" t="s">
        <v>66</v>
      </c>
      <c r="D58" s="29"/>
      <c r="E58" s="29" t="s">
        <v>67</v>
      </c>
      <c r="F58" s="29"/>
    </row>
    <row r="59" customFormat="false" ht="30" hidden="false" customHeight="true" outlineLevel="0" collapsed="false">
      <c r="B59" s="30" t="str">
        <f aca="false">IF(C20="","",C20)</f>
        <v/>
      </c>
      <c r="C59" s="31" t="str">
        <f aca="false">IF(C44="","",C44)</f>
        <v/>
      </c>
      <c r="D59" s="31"/>
      <c r="E59" s="31" t="str">
        <f aca="false">IF(E44="","",E44)</f>
        <v/>
      </c>
      <c r="F59" s="31"/>
    </row>
  </sheetData>
  <sheetProtection sheet="true"/>
  <mergeCells count="5">
    <mergeCell ref="B4:F4"/>
    <mergeCell ref="C58:D58"/>
    <mergeCell ref="E58:F58"/>
    <mergeCell ref="C59:D59"/>
    <mergeCell ref="E59:F59"/>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13"/>
    <col collapsed="false" customWidth="true" hidden="false" outlineLevel="0" max="5" min="4" style="0" width="16"/>
    <col collapsed="false" customWidth="true" hidden="false" outlineLevel="0" max="6" min="6"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2" t="s">
        <v>68</v>
      </c>
      <c r="C4" s="32"/>
      <c r="D4" s="32"/>
      <c r="E4" s="32"/>
      <c r="F4" s="32"/>
    </row>
    <row r="5" customFormat="false" ht="9.75" hidden="false" customHeight="true" outlineLevel="0" collapsed="false"/>
    <row r="7" customFormat="false" ht="27.75" hidden="false" customHeight="true" outlineLevel="0" collapsed="false">
      <c r="B7" s="4" t="s">
        <v>3</v>
      </c>
      <c r="C7" s="5" t="s">
        <v>4</v>
      </c>
      <c r="D7" s="5" t="s">
        <v>5</v>
      </c>
    </row>
    <row r="8" customFormat="false" ht="18.75" hidden="false" customHeight="true" outlineLevel="0" collapsed="false">
      <c r="B8" s="6" t="s">
        <v>6</v>
      </c>
      <c r="C8" s="7" t="n">
        <v>1680000</v>
      </c>
    </row>
    <row r="9" customFormat="false" ht="34.5" hidden="false" customHeight="true" outlineLevel="0" collapsed="false">
      <c r="B9" s="8" t="s">
        <v>7</v>
      </c>
      <c r="C9" s="7" t="n">
        <v>226000</v>
      </c>
      <c r="D9" s="9" t="n">
        <f aca="false">IF(OR(C9="",C8="",C8=0),"",C9/C8)</f>
        <v>0.13452380952381</v>
      </c>
    </row>
    <row r="11" customFormat="false" ht="24" hidden="false" customHeight="true" outlineLevel="0" collapsed="false">
      <c r="B11" s="10" t="s">
        <v>8</v>
      </c>
    </row>
    <row r="12" customFormat="false" ht="31.5" hidden="false" customHeight="true" outlineLevel="0" collapsed="false">
      <c r="B12" s="4" t="s">
        <v>9</v>
      </c>
      <c r="C12" s="5" t="s">
        <v>10</v>
      </c>
      <c r="D12" s="4" t="s">
        <v>11</v>
      </c>
    </row>
    <row r="13" customFormat="false" ht="34.5" hidden="false" customHeight="true" outlineLevel="0" collapsed="false">
      <c r="B13" s="8" t="s">
        <v>12</v>
      </c>
      <c r="C13" s="7" t="n">
        <v>-20000</v>
      </c>
      <c r="D13" s="11" t="s">
        <v>69</v>
      </c>
    </row>
    <row r="14" customFormat="false" ht="18.75" hidden="false" customHeight="true" outlineLevel="0" collapsed="false">
      <c r="B14" s="6" t="s">
        <v>13</v>
      </c>
      <c r="C14" s="7" t="n">
        <v>-12000</v>
      </c>
      <c r="D14" s="11" t="s">
        <v>70</v>
      </c>
    </row>
    <row r="15" customFormat="false" ht="34.5" hidden="false" customHeight="true" outlineLevel="0" collapsed="false">
      <c r="B15" s="8" t="s">
        <v>14</v>
      </c>
      <c r="C15" s="7" t="n">
        <v>15000</v>
      </c>
      <c r="D15" s="11" t="s">
        <v>71</v>
      </c>
    </row>
    <row r="16" customFormat="false" ht="34.5" hidden="false" customHeight="true" outlineLevel="0" collapsed="false">
      <c r="B16" s="8" t="s">
        <v>15</v>
      </c>
      <c r="C16" s="7" t="n">
        <v>-9000</v>
      </c>
      <c r="D16" s="11" t="s">
        <v>72</v>
      </c>
    </row>
    <row r="17" customFormat="false" ht="18.75" hidden="false" customHeight="true" outlineLevel="0" collapsed="false">
      <c r="B17" s="6" t="s">
        <v>16</v>
      </c>
      <c r="C17" s="7" t="n">
        <v>0</v>
      </c>
      <c r="D17" s="11"/>
    </row>
    <row r="18" customFormat="false" ht="19.5" hidden="false" customHeight="true" outlineLevel="0" collapsed="false">
      <c r="B18" s="12" t="s">
        <v>17</v>
      </c>
      <c r="C18" s="13" t="n">
        <f aca="false">IF(COUNT(C13:C17)=0,"",SUM(C13:C17))</f>
        <v>-26000</v>
      </c>
    </row>
    <row r="19" customFormat="false" ht="27.75" hidden="false" customHeight="true" outlineLevel="0" collapsed="false">
      <c r="B19" s="4" t="s">
        <v>18</v>
      </c>
      <c r="C19" s="5" t="s">
        <v>19</v>
      </c>
      <c r="D19" s="5" t="s">
        <v>5</v>
      </c>
      <c r="E19" s="5" t="s">
        <v>20</v>
      </c>
    </row>
    <row r="20" customFormat="false" ht="19.5" hidden="false" customHeight="true" outlineLevel="0" collapsed="false">
      <c r="B20" s="14" t="s">
        <v>21</v>
      </c>
      <c r="C20" s="15" t="n">
        <f aca="false">IF(C9="","",C9+N(C18))</f>
        <v>200000</v>
      </c>
      <c r="D20" s="16" t="n">
        <f aca="false">IF(OR(C20="",C8="",C8=0),"",C20/C8)</f>
        <v>0.119047619047619</v>
      </c>
      <c r="E20" s="16" t="n">
        <f aca="false">IF(OR(C20="",C9="",C9=0),"",C20/C9-1)</f>
        <v>-0.115044247787611</v>
      </c>
    </row>
    <row r="22" customFormat="false" ht="30" hidden="false" customHeight="true" outlineLevel="0" collapsed="false">
      <c r="B22" s="4" t="s">
        <v>22</v>
      </c>
      <c r="C22" s="5" t="s">
        <v>4</v>
      </c>
    </row>
    <row r="23" customFormat="false" ht="34.5" hidden="false" customHeight="true" outlineLevel="0" collapsed="false">
      <c r="B23" s="8" t="s">
        <v>23</v>
      </c>
      <c r="C23" s="17" t="n">
        <v>3.5</v>
      </c>
    </row>
    <row r="24" customFormat="false" ht="34.5" hidden="false" customHeight="true" outlineLevel="0" collapsed="false">
      <c r="B24" s="8" t="s">
        <v>24</v>
      </c>
      <c r="C24" s="17" t="n">
        <v>5</v>
      </c>
    </row>
    <row r="26" customFormat="false" ht="27.75" hidden="false" customHeight="true" outlineLevel="0" collapsed="false">
      <c r="B26" s="4" t="s">
        <v>25</v>
      </c>
      <c r="C26" s="5" t="s">
        <v>19</v>
      </c>
      <c r="D26" s="5" t="s">
        <v>26</v>
      </c>
    </row>
    <row r="27" customFormat="false" ht="18.75" hidden="false" customHeight="true" outlineLevel="0" collapsed="false">
      <c r="B27" s="6" t="s">
        <v>27</v>
      </c>
      <c r="C27" s="7" t="n">
        <v>190000</v>
      </c>
    </row>
    <row r="28" customFormat="false" ht="18.75" hidden="false" customHeight="true" outlineLevel="0" collapsed="false">
      <c r="B28" s="6" t="s">
        <v>28</v>
      </c>
      <c r="C28" s="7" t="n">
        <v>42000</v>
      </c>
    </row>
    <row r="29" customFormat="false" ht="34.5" hidden="false" customHeight="true" outlineLevel="0" collapsed="false">
      <c r="B29" s="8" t="s">
        <v>29</v>
      </c>
      <c r="C29" s="7" t="n">
        <v>0</v>
      </c>
    </row>
    <row r="30" customFormat="false" ht="18.75" hidden="false" customHeight="true" outlineLevel="0" collapsed="false">
      <c r="B30" s="6" t="s">
        <v>30</v>
      </c>
      <c r="C30" s="7" t="n">
        <v>58000</v>
      </c>
    </row>
    <row r="31" customFormat="false" ht="19.5" hidden="false" customHeight="true" outlineLevel="0" collapsed="false">
      <c r="B31" s="14" t="s">
        <v>31</v>
      </c>
      <c r="C31" s="15" t="n">
        <f aca="false">IF(COUNT(C27:C30)=0,"",N(C27)+N(C28)+N(C29)-N(C30))</f>
        <v>174000</v>
      </c>
      <c r="D31" s="18" t="n">
        <f aca="false">IF(OR(C31="",C9="",C9=0),"",C31/C9)</f>
        <v>0.769911504424779</v>
      </c>
    </row>
    <row r="33" customFormat="false" ht="24" hidden="false" customHeight="true" outlineLevel="0" collapsed="false">
      <c r="B33" s="10" t="s">
        <v>32</v>
      </c>
    </row>
    <row r="34" customFormat="false" ht="33.75" hidden="false" customHeight="true" outlineLevel="0" collapsed="false">
      <c r="B34" s="4" t="s">
        <v>33</v>
      </c>
      <c r="C34" s="5" t="s">
        <v>34</v>
      </c>
      <c r="D34" s="5" t="s">
        <v>35</v>
      </c>
      <c r="E34" s="5" t="s">
        <v>36</v>
      </c>
      <c r="F34" s="5" t="s">
        <v>37</v>
      </c>
    </row>
    <row r="35" customFormat="false" ht="34.5" hidden="false" customHeight="true" outlineLevel="0" collapsed="false">
      <c r="B35" s="19" t="s">
        <v>38</v>
      </c>
      <c r="C35" s="20" t="n">
        <f aca="false">IF(OR(C23="",C24=""),"",C23+(C24-C23)*0/3)</f>
        <v>3.5</v>
      </c>
      <c r="D35" s="13" t="n">
        <f aca="false">IF(OR(C20="",C35=""),"",C20*C35)</f>
        <v>700000</v>
      </c>
      <c r="E35" s="13" t="n">
        <f aca="false">IF(OR(D35="",C31=""),"",-C31)</f>
        <v>-174000</v>
      </c>
      <c r="F35" s="13" t="n">
        <f aca="false">IF(OR(D35="",C31=""),"",D35-C31)</f>
        <v>526000</v>
      </c>
    </row>
    <row r="36" customFormat="false" ht="18.75" hidden="false" customHeight="true" outlineLevel="0" collapsed="false">
      <c r="B36" s="6" t="s">
        <v>39</v>
      </c>
      <c r="C36" s="21" t="n">
        <f aca="false">IF(OR(C23="",C24=""),"",C23+(C24-C23)*1/3)</f>
        <v>4</v>
      </c>
      <c r="D36" s="22" t="n">
        <f aca="false">IF(OR(C20="",C36=""),"",C20*C36)</f>
        <v>800000</v>
      </c>
      <c r="E36" s="22" t="n">
        <f aca="false">IF(OR(D36="",C31=""),"",-C31)</f>
        <v>-174000</v>
      </c>
      <c r="F36" s="22" t="n">
        <f aca="false">IF(OR(D36="",C31=""),"",D36-C31)</f>
        <v>626000</v>
      </c>
    </row>
    <row r="37" customFormat="false" ht="18.75" hidden="false" customHeight="true" outlineLevel="0" collapsed="false">
      <c r="B37" s="6" t="s">
        <v>40</v>
      </c>
      <c r="C37" s="21" t="n">
        <f aca="false">IF(OR(C23="",C24=""),"",C23+(C24-C23)*2/3)</f>
        <v>4.5</v>
      </c>
      <c r="D37" s="22" t="n">
        <f aca="false">IF(OR(C20="",C37=""),"",C20*C37)</f>
        <v>900000</v>
      </c>
      <c r="E37" s="22" t="n">
        <f aca="false">IF(OR(D37="",C31=""),"",-C31)</f>
        <v>-174000</v>
      </c>
      <c r="F37" s="22" t="n">
        <f aca="false">IF(OR(D37="",C31=""),"",D37-C31)</f>
        <v>726000</v>
      </c>
    </row>
    <row r="38" customFormat="false" ht="34.5" hidden="false" customHeight="true" outlineLevel="0" collapsed="false">
      <c r="B38" s="19" t="s">
        <v>41</v>
      </c>
      <c r="C38" s="20" t="n">
        <f aca="false">IF(OR(C23="",C24=""),"",C23+(C24-C23)*3/3)</f>
        <v>5</v>
      </c>
      <c r="D38" s="13" t="n">
        <f aca="false">IF(OR(C20="",C38=""),"",C20*C38)</f>
        <v>1000000</v>
      </c>
      <c r="E38" s="13" t="n">
        <f aca="false">IF(OR(D38="",C31=""),"",-C31)</f>
        <v>-174000</v>
      </c>
      <c r="F38" s="13" t="n">
        <f aca="false">IF(OR(D38="",C31=""),"",D38-C31)</f>
        <v>826000</v>
      </c>
    </row>
    <row r="40" customFormat="false" ht="24" hidden="false" customHeight="true" outlineLevel="0" collapsed="false">
      <c r="B40" s="10" t="s">
        <v>42</v>
      </c>
    </row>
    <row r="41" customFormat="false" ht="31.5" hidden="false" customHeight="true" outlineLevel="0" collapsed="false">
      <c r="B41" s="4" t="s">
        <v>43</v>
      </c>
      <c r="C41" s="5" t="s">
        <v>44</v>
      </c>
      <c r="D41" s="5" t="s">
        <v>45</v>
      </c>
      <c r="E41" s="5" t="s">
        <v>46</v>
      </c>
    </row>
    <row r="42" customFormat="false" ht="34.5" hidden="false" customHeight="true" outlineLevel="0" collapsed="false">
      <c r="B42" s="8" t="s">
        <v>47</v>
      </c>
      <c r="C42" s="22" t="n">
        <f aca="false">IF(D35="","",D35)</f>
        <v>700000</v>
      </c>
      <c r="D42" s="22" t="n">
        <f aca="false">IF(OR(D35="",D38=""),"",D38-D35)</f>
        <v>300000</v>
      </c>
      <c r="E42" s="22" t="n">
        <f aca="false">IF(D38="","",D38)</f>
        <v>1000000</v>
      </c>
    </row>
    <row r="43" customFormat="false" ht="18.75" hidden="false" customHeight="true" outlineLevel="0" collapsed="false">
      <c r="B43" s="6" t="s">
        <v>48</v>
      </c>
      <c r="C43" s="22" t="n">
        <f aca="false">IF(C31="","",C31)</f>
        <v>174000</v>
      </c>
      <c r="D43" s="22" t="n">
        <f aca="false">IF(C31="","",0)</f>
        <v>0</v>
      </c>
      <c r="E43" s="22" t="n">
        <f aca="false">IF(C31="","",C31)</f>
        <v>174000</v>
      </c>
    </row>
    <row r="44" customFormat="false" ht="34.5" hidden="false" customHeight="true" outlineLevel="0" collapsed="false">
      <c r="B44" s="23" t="s">
        <v>49</v>
      </c>
      <c r="C44" s="15" t="n">
        <f aca="false">IF(F35="","",F35)</f>
        <v>526000</v>
      </c>
      <c r="D44" s="15" t="n">
        <f aca="false">IF(OR(F35="",F38=""),"",F38-F35)</f>
        <v>300000</v>
      </c>
      <c r="E44" s="15" t="n">
        <f aca="false">IF(F38="","",F38)</f>
        <v>826000</v>
      </c>
    </row>
    <row r="45" customFormat="false" ht="19.5" hidden="false" customHeight="true" outlineLevel="0" collapsed="false">
      <c r="B45" s="12" t="s">
        <v>50</v>
      </c>
      <c r="E45" s="24" t="n">
        <f aca="false">IF(OR(C44="",E44="",C44&lt;=0),"",E44/C44-1)</f>
        <v>0.570342205323194</v>
      </c>
    </row>
    <row r="47" customFormat="false" ht="24" hidden="false" customHeight="true" outlineLevel="0" collapsed="false">
      <c r="B47" s="10" t="s">
        <v>51</v>
      </c>
    </row>
    <row r="48" customFormat="false" ht="31.5" hidden="false" customHeight="true" outlineLevel="0" collapsed="false">
      <c r="B48" s="4" t="s">
        <v>52</v>
      </c>
      <c r="C48" s="5" t="s">
        <v>4</v>
      </c>
      <c r="D48" s="5" t="s">
        <v>53</v>
      </c>
      <c r="E48" s="4" t="s">
        <v>54</v>
      </c>
    </row>
    <row r="49" customFormat="false" ht="18.75" hidden="false" customHeight="true" outlineLevel="0" collapsed="false">
      <c r="B49" s="6" t="s">
        <v>55</v>
      </c>
      <c r="C49" s="7" t="n">
        <v>319000</v>
      </c>
      <c r="D49" s="21" t="n">
        <f aca="false">IF(OR(C49="",C49&lt;=0,C44=""),"",C44/C49)</f>
        <v>1.64890282131661</v>
      </c>
      <c r="E49" s="25" t="str">
        <f aca="false">IF(D49="","",IF(D49&lt;1,"El negocio vale menos que sus cosas: lo que se vende son los activos.","Vale más que la suma de sus cosas, porque gana dinero con ellas."))</f>
        <v>Vale más que la suma de sus cosas, porque gana dinero con ellas.</v>
      </c>
    </row>
    <row r="50" customFormat="false" ht="48.75" hidden="false" customHeight="true" outlineLevel="0" collapsed="false">
      <c r="B50" s="6" t="s">
        <v>56</v>
      </c>
      <c r="C50" s="7" t="n">
        <v>130500</v>
      </c>
      <c r="D50" s="9" t="n">
        <f aca="false">IF(OR(C50="",C49="",C49&lt;=0),"",C50/C49)</f>
        <v>0.409090909090909</v>
      </c>
      <c r="E50" s="8" t="s">
        <v>57</v>
      </c>
    </row>
    <row r="51" customFormat="false" ht="19.5" hidden="false" customHeight="true" outlineLevel="0" collapsed="false">
      <c r="B51" s="12" t="s">
        <v>58</v>
      </c>
      <c r="D51" s="26" t="n">
        <f aca="false">IF(OR(D35="",C20="",C20&lt;=0),"",D35/C20)</f>
        <v>3.5</v>
      </c>
      <c r="E51" s="27" t="str">
        <f aca="false">IF(D51="","",IF(D51&gt;10,"Demasiados años: algo está mal en tu múltiplo.","Coherente con lo que acepta un comprador de una pyme de este tamaño."))</f>
        <v>Coherente con lo que acepta un comprador de una pyme de este tamaño.</v>
      </c>
    </row>
    <row r="53" customFormat="false" ht="24" hidden="false" customHeight="true" outlineLevel="0" collapsed="false">
      <c r="B53" s="10" t="s">
        <v>59</v>
      </c>
    </row>
    <row r="54" customFormat="false" ht="31.5" hidden="false" customHeight="true" outlineLevel="0" collapsed="false">
      <c r="B54" s="4" t="s">
        <v>60</v>
      </c>
      <c r="C54" s="5" t="s">
        <v>34</v>
      </c>
      <c r="D54" s="5" t="s">
        <v>61</v>
      </c>
      <c r="E54" s="5" t="s">
        <v>62</v>
      </c>
    </row>
    <row r="55" customFormat="false" ht="18.75" hidden="false" customHeight="true" outlineLevel="0" collapsed="false">
      <c r="B55" s="6" t="s">
        <v>63</v>
      </c>
      <c r="C55" s="17" t="n">
        <v>1</v>
      </c>
      <c r="D55" s="22" t="n">
        <f aca="false">IF(OR(C8="",C55=""),"",C8*C55)</f>
        <v>1680000</v>
      </c>
      <c r="E55" s="22" t="n">
        <f aca="false">IF(OR(D55="",E44=""),"",D55-E44)</f>
        <v>854000</v>
      </c>
    </row>
    <row r="56" customFormat="false" ht="18.75" hidden="false" customHeight="true" outlineLevel="0" collapsed="false">
      <c r="B56" s="6" t="s">
        <v>64</v>
      </c>
      <c r="C56" s="17" t="n">
        <v>5</v>
      </c>
      <c r="D56" s="22" t="n">
        <f aca="false">IF(OR(C50="",C56=""),"",C50*C56)</f>
        <v>652500</v>
      </c>
      <c r="E56" s="22" t="n">
        <f aca="false">IF(OR(D56="",E44=""),"",D56-E44)</f>
        <v>-173500</v>
      </c>
    </row>
    <row r="58" customFormat="false" ht="15" hidden="false" customHeight="true" outlineLevel="0" collapsed="false">
      <c r="B58" s="28" t="s">
        <v>65</v>
      </c>
      <c r="C58" s="29" t="s">
        <v>66</v>
      </c>
      <c r="D58" s="29"/>
      <c r="E58" s="29" t="s">
        <v>67</v>
      </c>
      <c r="F58" s="29"/>
    </row>
    <row r="59" customFormat="false" ht="30" hidden="false" customHeight="true" outlineLevel="0" collapsed="false">
      <c r="B59" s="30" t="n">
        <f aca="false">IF(C20="","",C20)</f>
        <v>200000</v>
      </c>
      <c r="C59" s="31" t="n">
        <f aca="false">IF(C44="","",C44)</f>
        <v>526000</v>
      </c>
      <c r="D59" s="31"/>
      <c r="E59" s="31" t="n">
        <f aca="false">IF(E44="","",E44)</f>
        <v>826000</v>
      </c>
      <c r="F59" s="31"/>
    </row>
  </sheetData>
  <sheetProtection sheet="true"/>
  <mergeCells count="5">
    <mergeCell ref="B4:F4"/>
    <mergeCell ref="C58:D58"/>
    <mergeCell ref="E58:F58"/>
    <mergeCell ref="C59:D59"/>
    <mergeCell ref="E59:F59"/>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3" t="s">
        <v>73</v>
      </c>
    </row>
    <row r="5" customFormat="false" ht="24" hidden="false" customHeight="true" outlineLevel="0" collapsed="false">
      <c r="B5" s="10" t="s">
        <v>74</v>
      </c>
    </row>
    <row r="6" customFormat="false" ht="75" hidden="false" customHeight="true" outlineLevel="0" collapsed="false">
      <c r="B6" s="34" t="s">
        <v>75</v>
      </c>
      <c r="C6" s="34"/>
    </row>
    <row r="8" customFormat="false" ht="24" hidden="false" customHeight="true" outlineLevel="0" collapsed="false">
      <c r="B8" s="10" t="s">
        <v>76</v>
      </c>
    </row>
    <row r="9" customFormat="false" ht="15.75" hidden="false" customHeight="true" outlineLevel="0" collapsed="false">
      <c r="B9" s="34" t="s">
        <v>77</v>
      </c>
      <c r="C9" s="34"/>
    </row>
    <row r="10" customFormat="false" ht="30" hidden="false" customHeight="true" outlineLevel="0" collapsed="false">
      <c r="B10" s="34" t="s">
        <v>78</v>
      </c>
      <c r="C10" s="34"/>
    </row>
    <row r="11" customFormat="false" ht="15.75" hidden="false" customHeight="true" outlineLevel="0" collapsed="false">
      <c r="B11" s="34" t="s">
        <v>79</v>
      </c>
      <c r="C11" s="34"/>
    </row>
    <row r="12" customFormat="false" ht="30" hidden="false" customHeight="true" outlineLevel="0" collapsed="false">
      <c r="B12" s="34" t="s">
        <v>80</v>
      </c>
      <c r="C12" s="34"/>
    </row>
    <row r="13" customFormat="false" ht="15.75" hidden="false" customHeight="true" outlineLevel="0" collapsed="false">
      <c r="B13" s="34" t="s">
        <v>81</v>
      </c>
      <c r="C13" s="34"/>
    </row>
    <row r="15" customFormat="false" ht="24" hidden="false" customHeight="true" outlineLevel="0" collapsed="false">
      <c r="B15" s="10" t="s">
        <v>82</v>
      </c>
    </row>
    <row r="16" customFormat="false" ht="15.75" hidden="false" customHeight="true" outlineLevel="0" collapsed="false">
      <c r="B16" s="34" t="s">
        <v>83</v>
      </c>
      <c r="C16" s="34"/>
    </row>
    <row r="17" customFormat="false" ht="45" hidden="false" customHeight="true" outlineLevel="0" collapsed="false">
      <c r="B17" s="34" t="s">
        <v>84</v>
      </c>
      <c r="C17" s="34"/>
    </row>
    <row r="18" customFormat="false" ht="45" hidden="false" customHeight="true" outlineLevel="0" collapsed="false">
      <c r="B18" s="34" t="s">
        <v>85</v>
      </c>
      <c r="C18" s="34"/>
    </row>
    <row r="19" customFormat="false" ht="45" hidden="false" customHeight="true" outlineLevel="0" collapsed="false">
      <c r="B19" s="34" t="s">
        <v>86</v>
      </c>
      <c r="C19" s="34"/>
    </row>
    <row r="20" customFormat="false" ht="30" hidden="false" customHeight="true" outlineLevel="0" collapsed="false">
      <c r="B20" s="34" t="s">
        <v>87</v>
      </c>
      <c r="C20" s="34"/>
    </row>
    <row r="22" customFormat="false" ht="24" hidden="false" customHeight="true" outlineLevel="0" collapsed="false">
      <c r="B22" s="10" t="s">
        <v>88</v>
      </c>
    </row>
    <row r="23" customFormat="false" ht="45" hidden="false" customHeight="true" outlineLevel="0" collapsed="false">
      <c r="B23" s="34" t="s">
        <v>89</v>
      </c>
      <c r="C23" s="34"/>
    </row>
    <row r="24" customFormat="false" ht="45" hidden="false" customHeight="true" outlineLevel="0" collapsed="false">
      <c r="B24" s="34" t="s">
        <v>90</v>
      </c>
      <c r="C24" s="34"/>
    </row>
    <row r="25" customFormat="false" ht="30" hidden="false" customHeight="true" outlineLevel="0" collapsed="false">
      <c r="B25" s="34" t="s">
        <v>91</v>
      </c>
      <c r="C25" s="34"/>
    </row>
    <row r="26" customFormat="false" ht="45" hidden="false" customHeight="true" outlineLevel="0" collapsed="false">
      <c r="B26" s="34" t="s">
        <v>92</v>
      </c>
      <c r="C26" s="34"/>
    </row>
    <row r="27" customFormat="false" ht="45" hidden="false" customHeight="true" outlineLevel="0" collapsed="false">
      <c r="B27" s="34" t="s">
        <v>93</v>
      </c>
      <c r="C27" s="34"/>
    </row>
    <row r="29" customFormat="false" ht="24" hidden="false" customHeight="true" outlineLevel="0" collapsed="false">
      <c r="B29" s="35" t="s">
        <v>94</v>
      </c>
    </row>
    <row r="30" customFormat="false" ht="75" hidden="false" customHeight="true" outlineLevel="0" collapsed="false">
      <c r="B30" s="36" t="s">
        <v>95</v>
      </c>
      <c r="C30" s="36"/>
    </row>
    <row r="32" customFormat="false" ht="24" hidden="false" customHeight="true" outlineLevel="0" collapsed="false">
      <c r="B32" s="10" t="s">
        <v>96</v>
      </c>
    </row>
    <row r="33" customFormat="false" ht="19.5" hidden="false" customHeight="true" outlineLevel="0" collapsed="false">
      <c r="B33" s="37" t="s">
        <v>97</v>
      </c>
      <c r="C33" s="37"/>
    </row>
    <row r="34" customFormat="false" ht="19.5" hidden="false" customHeight="true" outlineLevel="0" collapsed="false">
      <c r="B34" s="38" t="s">
        <v>98</v>
      </c>
      <c r="C34" s="38"/>
    </row>
    <row r="35" customFormat="false" ht="19.5" hidden="false" customHeight="true" outlineLevel="0" collapsed="false">
      <c r="B35" s="39" t="s">
        <v>99</v>
      </c>
      <c r="C35" s="39"/>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2026-09-10T12:24:01Z</dcterms:created>
  <dc:creator>openpyxl</dc:creator>
  <dc:description/>
  <dc:language>en-US</dc:language>
  <cp:lastModifiedBy/>
  <dcterms:modified xsi:type="dcterms:W3CDTF">2026-09-10T12:24:01Z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