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<sst xmlns="http://schemas.openxmlformats.org/spreadsheetml/2006/main" count="231" uniqueCount="116">
  <si>
    <t xml:space="preserve">Plan de preparación a 24 meses</t>
  </si>
  <si>
    <t xml:space="preserve">Conviertes las ocho áreas que mira cualquiera que revise tu empresa en tareas con responsable y trimestre, y la hoja te dibuja el cronograma de los dos años con tu avance real marcado.</t>
  </si>
  <si>
    <t xml:space="preserve">   Escribes tú en las celdas azules.   ·   Lo gris lo calcula la hoja sola.   ·   Capítulo 43 · plantilla 43.1 de 44   ·   El detalle, en la hoja «Cómo se usa».</t>
  </si>
  <si>
    <t xml:space="preserve">Dónde estás del plan</t>
  </si>
  <si>
    <t xml:space="preserve">Tu dato</t>
  </si>
  <si>
    <t xml:space="preserve">De 8</t>
  </si>
  <si>
    <t xml:space="preserve">Trimestre del plan en el que estás   ·   del 1 al 8</t>
  </si>
  <si>
    <t xml:space="preserve">EBITDA normalizado   ·   para saber qué vale medio punto</t>
  </si>
  <si>
    <t xml:space="preserve">LAS OCHO ÁREAS, CONVERTIDAS EN TAREAS</t>
  </si>
  <si>
    <t xml:space="preserve">La tarea</t>
  </si>
  <si>
    <t xml:space="preserve">Responsable</t>
  </si>
  <si>
    <t xml:space="preserve">Empieza en T</t>
  </si>
  <si>
    <t xml:space="preserve">Acaba en T</t>
  </si>
  <si>
    <t xml:space="preserve">Avance %</t>
  </si>
  <si>
    <t xml:space="preserve">Qué mueve</t>
  </si>
  <si>
    <t xml:space="preserve">Orden</t>
  </si>
  <si>
    <t xml:space="preserve">Cómo va</t>
  </si>
  <si>
    <t xml:space="preserve">INFORMACIÓN FIABLE</t>
  </si>
  <si>
    <t xml:space="preserve">Cierre mensual entregado en diez días hábiles, con criterios estables</t>
  </si>
  <si>
    <t xml:space="preserve">Múltiplo</t>
  </si>
  <si>
    <t xml:space="preserve">Presupuesto del año y comparación mensual contra el real</t>
  </si>
  <si>
    <t xml:space="preserve">SANEAMIENTO DEL BALANCE</t>
  </si>
  <si>
    <t xml:space="preserve">Inventario real de la nave y baja de lo que ya no se va a instalar</t>
  </si>
  <si>
    <t xml:space="preserve">Se resta</t>
  </si>
  <si>
    <t xml:space="preserve">Limpieza de saldos antiguos de clientes: cobrar o reconocer</t>
  </si>
  <si>
    <t xml:space="preserve">CONTRATOS Y DOCUMENTOS</t>
  </si>
  <si>
    <t xml:space="preserve">Contratos marco firmados con los clientes principales, con preaviso</t>
  </si>
  <si>
    <t xml:space="preserve">Se retiene</t>
  </si>
  <si>
    <t xml:space="preserve">Cada activo y cada arrendamiento a nombre de quien toca</t>
  </si>
  <si>
    <t xml:space="preserve">Revisión laboral: categorías, convenio y horas que cuadren</t>
  </si>
  <si>
    <t xml:space="preserve">FISCAL Y SOCIETARIO</t>
  </si>
  <si>
    <t xml:space="preserve">Revisar los ejercicios abiertos y corregir lo que haya que corregir</t>
  </si>
  <si>
    <t xml:space="preserve">Libro de socios, actas y poderes al día y legalizados en plazo</t>
  </si>
  <si>
    <t xml:space="preserve">REPARTIR LA CARTERA</t>
  </si>
  <si>
    <t xml:space="preserve">Crecer por debajo: bajar el peso del mayor cliente sin echar a nadie</t>
  </si>
  <si>
    <t xml:space="preserve">BAJAR TU DEPENDENCIA</t>
  </si>
  <si>
    <t xml:space="preserve">Criterios de precio escritos, con límite en euros y quién autoriza</t>
  </si>
  <si>
    <t xml:space="preserve">Presentar a tu equipo a tus diez mayores clientes y que llamen ellos</t>
  </si>
  <si>
    <t xml:space="preserve">Poderes bancarios repartidos y comité que se reúne de verdad</t>
  </si>
  <si>
    <t xml:space="preserve">DOSSIER Y CUADERNO</t>
  </si>
  <si>
    <t xml:space="preserve">Montar el dossier con todo lo anterior ya hecho, no antes</t>
  </si>
  <si>
    <t xml:space="preserve">EL CRONOGRAMA DE LOS VEINTICUATRO MESES</t>
  </si>
  <si>
    <t xml:space="preserve">Línea de trabajo</t>
  </si>
  <si>
    <t xml:space="preserve">Trimestres antes de empezar</t>
  </si>
  <si>
    <t xml:space="preserve">Trimestres que dura</t>
  </si>
  <si>
    <t xml:space="preserve">Tu avance</t>
  </si>
  <si>
    <t xml:space="preserve">Información fiable</t>
  </si>
  <si>
    <t xml:space="preserve">Saneamiento del balance</t>
  </si>
  <si>
    <t xml:space="preserve">Contratos y documentos</t>
  </si>
  <si>
    <t xml:space="preserve">Fiscal y societario</t>
  </si>
  <si>
    <t xml:space="preserve">Repartir la cartera</t>
  </si>
  <si>
    <t xml:space="preserve">Bajar tu dependencia</t>
  </si>
  <si>
    <t xml:space="preserve">Dossier y cuaderno</t>
  </si>
  <si>
    <t xml:space="preserve">Avance del plan entero</t>
  </si>
  <si>
    <t xml:space="preserve">LOS TRES HITOS QUE DEMUESTRAN QUE EL PLAN VA EN SERIO</t>
  </si>
  <si>
    <t xml:space="preserve">El hito</t>
  </si>
  <si>
    <t xml:space="preserve">Fecha comprometida</t>
  </si>
  <si>
    <t xml:space="preserve">Trimestre</t>
  </si>
  <si>
    <t xml:space="preserve">Hecho</t>
  </si>
  <si>
    <t xml:space="preserve">Estado</t>
  </si>
  <si>
    <t xml:space="preserve">Primer cierre mensual entregado en diez días hábiles</t>
  </si>
  <si>
    <t xml:space="preserve">Dos semanas fuera sin una sola llamada</t>
  </si>
  <si>
    <t xml:space="preserve">Dos ejercicios cerrados seguidos sin ajustes</t>
  </si>
  <si>
    <t xml:space="preserve">LO QUE SE JUEGA, SEGÚN LO QUE REVELA CADA COSA</t>
  </si>
  <si>
    <t xml:space="preserve">Qué hace quien revisa con lo que encuentra</t>
  </si>
  <si>
    <t xml:space="preserve">Tareas</t>
  </si>
  <si>
    <t xml:space="preserve">Avance</t>
  </si>
  <si>
    <t xml:space="preserve">Qué pasa si no lo arreglas</t>
  </si>
  <si>
    <t xml:space="preserve">Depender de una persona o de dos clientes   ·   baja el múltiplo</t>
  </si>
  <si>
    <t xml:space="preserve">Primero</t>
  </si>
  <si>
    <t xml:space="preserve">Medio punto de múltiplo, y multiplica todos los años</t>
  </si>
  <si>
    <t xml:space="preserve">Riesgos abiertos de importe incierto   ·   se retiene parte del precio</t>
  </si>
  <si>
    <t xml:space="preserve">Segundo</t>
  </si>
  <si>
    <t xml:space="preserve">Dinero bloqueado tres años en una cuenta</t>
  </si>
  <si>
    <t xml:space="preserve">Importes cerrados y conocidos   ·   se restan del precio</t>
  </si>
  <si>
    <t xml:space="preserve">Tercero</t>
  </si>
  <si>
    <t xml:space="preserve">Se descuenta el importe y se acaba la discusión</t>
  </si>
  <si>
    <t xml:space="preserve">AVANCE DEL PLAN</t>
  </si>
  <si>
    <t xml:space="preserve">TRIMESTRE EN EL QUE ESTÁS</t>
  </si>
  <si>
    <t xml:space="preserve">TAREAS QUE VAN TARDE</t>
  </si>
  <si>
    <t xml:space="preserve">LO QUE VALE MEDIO PUNTO DE MÚLTIPLO</t>
  </si>
  <si>
    <t xml:space="preserve">   EJEMPLO RESUELTO   ·   Los números son los del libro. Para trabajar con los tuyos, usa la hoja «Plantilla».</t>
  </si>
  <si>
    <t xml:space="preserve">Asesoría</t>
  </si>
  <si>
    <t xml:space="preserve">Dueño</t>
  </si>
  <si>
    <t xml:space="preserve">Jefe de obra</t>
  </si>
  <si>
    <t xml:space="preserve">Administración</t>
  </si>
  <si>
    <t xml:space="preserve">Abogado</t>
  </si>
  <si>
    <t xml:space="preserve">Asesoría laboral</t>
  </si>
  <si>
    <t xml:space="preserve">Asesoría fiscal</t>
  </si>
  <si>
    <t xml:space="preserve">Sí</t>
  </si>
  <si>
    <t xml:space="preserve">No</t>
  </si>
  <si>
    <t xml:space="preserve">Capítulo 43 · plantilla 43.1 de 44 · «Facturas mucho y no ganas dinero»</t>
  </si>
  <si>
    <t xml:space="preserve">PARA QUÉ SIRVE</t>
  </si>
  <si>
    <t xml:space="preserve">Para tener con fechas lo que casi todo el mundo tiene como buena intención. La lista de lo que hace vendible una empresa y la lista de lo que hace que dirigirla canse menos son la misma lista: contabilidad al día, contratos firmados, clientes repartidos, decisiones delegadas, activos donde tienen que estar y saldos que son lo que dicen ser. Esta hoja convierte esas ocho áreas en tareas con responsable y trimestre, y te dice si vas al ritmo o no.</t>
  </si>
  <si>
    <t xml:space="preserve">QUÉ NECESITAS TENER A MANO</t>
  </si>
  <si>
    <t xml:space="preserve">La respuesta de tu asesoría a la pregunta del capítulo: qué está incompleto o desactualizado hoy en la parte contable, fiscal y societaria de los tres últimos ejercicios.</t>
  </si>
  <si>
    <t xml:space="preserve">Nombres de verdad para la columna de responsable. Una tarea sin nombre no se hace, y «todos» significa nadie.</t>
  </si>
  <si>
    <t xml:space="preserve">El trimestre en el que estás, contando desde que arrancas el plan. El trimestre 1 es este, no el que viene.</t>
  </si>
  <si>
    <t xml:space="preserve">Tu EBITDA normalizado, para tener delante lo que vale medio punto de múltiplo mientras decides si merece la pena el trabajo.</t>
  </si>
  <si>
    <t xml:space="preserve">CÓMO SE RELLENA</t>
  </si>
  <si>
    <t xml:space="preserve">Repasa las tareas de las ocho áreas y borra o cambia las que no sean tu caso. Están puestas con el orden y los trimestres que funcionan en una empresa de este tamaño.</t>
  </si>
  <si>
    <t xml:space="preserve">Pon un responsable a cada línea y ajusta el trimestre en que empieza y en que acaba. Las dos primeras áreas son cortas y van delante porque todo lo demás se apoya en ellas: sin números fiables no sabes ni qué estás arreglando.</t>
  </si>
  <si>
    <t xml:space="preserve">Cada trimestre, actualiza sólo la columna de avance, escribiendo el porcentaje como número: 40 si vas por el 40 %. La columna de la derecha te dice si vas tarde.</t>
  </si>
  <si>
    <t xml:space="preserve">Mira el cronograma. Las barras claras son los trimestres que faltan para empezar cada línea y las oscuras lo que dura. El dossier va el último, y no es un error.</t>
  </si>
  <si>
    <t xml:space="preserve">Marca los tres hitos cuando ocurran. Son los que demuestran que el plan es real.</t>
  </si>
  <si>
    <t xml:space="preserve">QUÉ TE ESTÁ DICIENDO</t>
  </si>
  <si>
    <t xml:space="preserve">El bloque de abajo, que es el que ordena el trabajo. Lo que revela que la empresa depende de una persona o de dos clientes no se resta ni se retiene: baja el múltiplo, y el múltiplo multiplica. Empieza por ahí, sigue por lo que se retiene y deja para el final lo que sólo se resta. Es el orden inverso al que sugiere la urgencia.</t>
  </si>
  <si>
    <t xml:space="preserve">Las tareas que van tarde. Si son más de dos, no tienes un problema de plan: tienes un problema de responsable o de trimestre mal puesto.</t>
  </si>
  <si>
    <t xml:space="preserve">El avance por línea de trabajo. Las dos líneas largas, repartir la cartera y bajar tu dependencia, son las que de verdad mueven el múltiplo y las que más tardan. Si están a cero en el trimestre cuatro, el plan no va a llegar.</t>
  </si>
  <si>
    <t xml:space="preserve">Los tres hitos. El primer cierre en diez días hábiles se consigue en dos trimestres. Las dos semanas fuera sin llamadas tardan un año largo. Y dos ejercicios cerrados sin ajustes no se pueden acelerar de ninguna manera: por eso son dos años y no seis meses.</t>
  </si>
  <si>
    <t xml:space="preserve">OJO CON ESTO</t>
  </si>
  <si>
    <t xml:space="preserve">Preparar es arreglar la realidad, no la fotografía. Sanear de verdad casi siempre empeora los números de este año: reconocer el material obsoleto y los saldos antiguos que no van a entrar se come parte del resultado del ejercicio. Duele, y aun así hay que hacerlo, porque si el golpe cae ahora los dos ejercicios siguientes salen limpios, y si aparece dentro de dos años en una revisión nadie ajusta ese importe: se ajusta el múltiplo, que es casi tres veces más caro. Y monta el dossier el último: si lo montas primero, lo único que consigues es documentar tus problemas con mejor tipografía.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</si>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</sst>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\ %;[RED]\-0\ %"/>
    <numFmt numFmtId="167" formatCode="#,##0&quot; €&quot;;[RED]\-#,##0&quot; €&quot;"/>
    <numFmt numFmtId="168" formatCode="@"/>
    <numFmt numFmtId="169" formatCode="0&quot; %&quot;"/>
    <numFmt numFmtId="170" formatCode="dd/mm/yyyy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9.5"/>
      <color rgb="FF12284F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F7F8FA"/>
      </patternFill>
    </fill>
    <fill>
      <patternFill patternType="solid">
        <fgColor rgb="FFF7F8FA"/>
        <bgColor rgb="FFF1F3F6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 style="thin">
        <color rgb="FFD8DCE4"/>
      </top>
      <bottom style="thin">
        <color rgb="FFD8DCE4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2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9" fillId="2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9" fillId="2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7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C0504D"/>
      <rgbColor rgb="FFF7F8FA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1F3F6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Los veinticuatro meses, por trimestres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Plantilla!D36</c:f>
              <c:strCache>
                <c:ptCount val="1"/>
                <c:pt idx="0">
                  <c:v>Trimestres antes de empezar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Plantilla!$B$37:$B$43</c:f>
              <c:strCache>
                <c:ptCount val="7"/>
                <c:pt idx="0">
                  <c:v>Información fiable</c:v>
                </c:pt>
                <c:pt idx="1">
                  <c:v>Saneamiento del balance</c:v>
                </c:pt>
                <c:pt idx="2">
                  <c:v>Contratos y documentos</c:v>
                </c:pt>
                <c:pt idx="3">
                  <c:v>Fiscal y societario</c:v>
                </c:pt>
                <c:pt idx="4">
                  <c:v>Repartir la cartera</c:v>
                </c:pt>
                <c:pt idx="5">
                  <c:v>Bajar tu dependencia</c:v>
                </c:pt>
                <c:pt idx="6">
                  <c:v>Dossier y cuaderno</c:v>
                </c:pt>
              </c:strCache>
            </c:strRef>
          </c:cat>
          <c:val>
            <c:numRef>
              <c:f>Plantilla!$D$37:$D$43</c:f>
              <c:numCache>
                <c:formatCode>General</c:formatCode>
                <c:ptCount val="7"/>
              </c:numCache>
            </c:numRef>
          </c:val>
        </c:ser>
        <c:ser>
          <c:idx val="1"/>
          <c:order val="1"/>
          <c:tx>
            <c:strRef>
              <c:f>Plantilla!E36</c:f>
              <c:strCache>
                <c:ptCount val="1"/>
                <c:pt idx="0">
                  <c:v>Trimestres que dura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Plantilla!$B$37:$B$43</c:f>
              <c:strCache>
                <c:ptCount val="7"/>
                <c:pt idx="0">
                  <c:v>Información fiable</c:v>
                </c:pt>
                <c:pt idx="1">
                  <c:v>Saneamiento del balance</c:v>
                </c:pt>
                <c:pt idx="2">
                  <c:v>Contratos y documentos</c:v>
                </c:pt>
                <c:pt idx="3">
                  <c:v>Fiscal y societario</c:v>
                </c:pt>
                <c:pt idx="4">
                  <c:v>Repartir la cartera</c:v>
                </c:pt>
                <c:pt idx="5">
                  <c:v>Bajar tu dependencia</c:v>
                </c:pt>
                <c:pt idx="6">
                  <c:v>Dossier y cuaderno</c:v>
                </c:pt>
              </c:strCache>
            </c:strRef>
          </c:cat>
          <c:val>
            <c:numRef>
              <c:f>Plantilla!$E$37:$E$43</c:f>
              <c:numCache>
                <c:formatCode>General</c:formatCode>
                <c:ptCount val="7"/>
              </c:numCache>
            </c:numRef>
          </c:val>
        </c:ser>
        <c:gapWidth val="150"/>
        <c:overlap val="100"/>
        <c:axId val="23218435"/>
        <c:axId val="79422727"/>
      </c:barChart>
      <c:catAx>
        <c:axId val="232184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422727"/>
        <c:crosses val="autoZero"/>
        <c:auto val="1"/>
        <c:lblAlgn val="ctr"/>
        <c:lblOffset val="100"/>
        <c:noMultiLvlLbl val="0"/>
      </c:catAx>
      <c:valAx>
        <c:axId val="794227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21843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Los veinticuatro meses, por trimestres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Ejemplo!D36</c:f>
              <c:strCache>
                <c:ptCount val="1"/>
                <c:pt idx="0">
                  <c:v>Trimestres antes de empezar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Ejemplo!$B$37:$B$43</c:f>
              <c:strCache>
                <c:ptCount val="7"/>
                <c:pt idx="0">
                  <c:v>Información fiable</c:v>
                </c:pt>
                <c:pt idx="1">
                  <c:v>Saneamiento del balance</c:v>
                </c:pt>
                <c:pt idx="2">
                  <c:v>Contratos y documentos</c:v>
                </c:pt>
                <c:pt idx="3">
                  <c:v>Fiscal y societario</c:v>
                </c:pt>
                <c:pt idx="4">
                  <c:v>Repartir la cartera</c:v>
                </c:pt>
                <c:pt idx="5">
                  <c:v>Bajar tu dependencia</c:v>
                </c:pt>
                <c:pt idx="6">
                  <c:v>Dossier y cuaderno</c:v>
                </c:pt>
              </c:strCache>
            </c:strRef>
          </c:cat>
          <c:val>
            <c:numRef>
              <c:f>Ejemplo!$D$37:$D$43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</c:numCache>
            </c:numRef>
          </c:val>
        </c:ser>
        <c:ser>
          <c:idx val="1"/>
          <c:order val="1"/>
          <c:tx>
            <c:strRef>
              <c:f>Ejemplo!E36</c:f>
              <c:strCache>
                <c:ptCount val="1"/>
                <c:pt idx="0">
                  <c:v>Trimestres que dura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Ejemplo!$B$37:$B$43</c:f>
              <c:strCache>
                <c:ptCount val="7"/>
                <c:pt idx="0">
                  <c:v>Información fiable</c:v>
                </c:pt>
                <c:pt idx="1">
                  <c:v>Saneamiento del balance</c:v>
                </c:pt>
                <c:pt idx="2">
                  <c:v>Contratos y documentos</c:v>
                </c:pt>
                <c:pt idx="3">
                  <c:v>Fiscal y societario</c:v>
                </c:pt>
                <c:pt idx="4">
                  <c:v>Repartir la cartera</c:v>
                </c:pt>
                <c:pt idx="5">
                  <c:v>Bajar tu dependencia</c:v>
                </c:pt>
                <c:pt idx="6">
                  <c:v>Dossier y cuaderno</c:v>
                </c:pt>
              </c:strCache>
            </c:strRef>
          </c:cat>
          <c:val>
            <c:numRef>
              <c:f>Ejemplo!$E$37:$E$43</c:f>
              <c:numCache>
                <c:formatCode>#,##0</c:formatCode>
                <c:ptCount val="7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6</c:v>
                </c:pt>
                <c:pt idx="5">
                  <c:v>7</c:v>
                </c:pt>
                <c:pt idx="6">
                  <c:v>2</c:v>
                </c:pt>
              </c:numCache>
            </c:numRef>
          </c:val>
        </c:ser>
        <c:gapWidth val="150"/>
        <c:overlap val="100"/>
        <c:axId val="14330106"/>
        <c:axId val="82688309"/>
      </c:barChart>
      <c:catAx>
        <c:axId val="1433010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688309"/>
        <c:crosses val="autoZero"/>
        <c:auto val="1"/>
        <c:lblAlgn val="ctr"/>
        <c:lblOffset val="100"/>
        <c:noMultiLvlLbl val="0"/>
      </c:catAx>
      <c:valAx>
        <c:axId val="82688309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33010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60</xdr:row>
      <xdr:rowOff>0</xdr:rowOff>
    </xdr:from>
    <xdr:to>
      <xdr:col>7</xdr:col>
      <xdr:colOff>503280</xdr:colOff>
      <xdr:row>75</xdr:row>
      <xdr:rowOff>22320</xdr:rowOff>
    </xdr:to>
    <xdr:graphicFrame>
      <xdr:nvGraphicFramePr>
        <xdr:cNvPr id="0" name="Chart 1"/>
        <xdr:cNvGraphicFramePr/>
      </xdr:nvGraphicFramePr>
      <xdr:xfrm>
        <a:off x="154800" y="200883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60</xdr:row>
      <xdr:rowOff>0</xdr:rowOff>
    </xdr:from>
    <xdr:to>
      <xdr:col>7</xdr:col>
      <xdr:colOff>503280</xdr:colOff>
      <xdr:row>75</xdr:row>
      <xdr:rowOff>22320</xdr:rowOff>
    </xdr:to>
    <xdr:graphicFrame>
      <xdr:nvGraphicFramePr>
        <xdr:cNvPr id="1" name="Chart 1"/>
        <xdr:cNvGraphicFramePr/>
      </xdr:nvGraphicFramePr>
      <xdr:xfrm>
        <a:off x="154800" y="200883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0"/>
    <col collapsed="false" customWidth="true" hidden="false" outlineLevel="0" max="3" min="3" style="0" width="15"/>
    <col collapsed="false" customWidth="true" hidden="false" outlineLevel="0" max="5" min="4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8"/>
    <col collapsed="false" customWidth="true" hidden="false" outlineLevel="0" max="9" min="9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34.5" hidden="false" customHeight="true" outlineLevel="0" collapsed="false">
      <c r="B8" s="6" t="s">
        <v>6</v>
      </c>
      <c r="C8" s="7"/>
      <c r="D8" s="8" t="str">
        <f aca="false">IF(C8="","",C8/8)</f>
        <v/>
      </c>
    </row>
    <row r="9" customFormat="false" ht="34.5" hidden="false" customHeight="true" outlineLevel="0" collapsed="false">
      <c r="B9" s="6" t="s">
        <v>7</v>
      </c>
      <c r="C9" s="9"/>
      <c r="D9" s="10" t="str">
        <f aca="false">IF(C9="","",C9/2)</f>
        <v/>
      </c>
    </row>
    <row r="11" customFormat="false" ht="24" hidden="false" customHeight="true" outlineLevel="0" collapsed="false">
      <c r="B11" s="11" t="s">
        <v>8</v>
      </c>
    </row>
    <row r="12" customFormat="false" ht="36" hidden="false" customHeight="true" outlineLevel="0" collapsed="false">
      <c r="B12" s="4" t="s">
        <v>9</v>
      </c>
      <c r="C12" s="4" t="s">
        <v>10</v>
      </c>
      <c r="D12" s="5" t="s">
        <v>11</v>
      </c>
      <c r="E12" s="5" t="s">
        <v>12</v>
      </c>
      <c r="F12" s="5" t="s">
        <v>13</v>
      </c>
      <c r="G12" s="5" t="s">
        <v>14</v>
      </c>
      <c r="H12" s="5" t="s">
        <v>15</v>
      </c>
      <c r="I12" s="4" t="s">
        <v>16</v>
      </c>
    </row>
    <row r="13" customFormat="false" ht="21.75" hidden="false" customHeight="true" outlineLevel="0" collapsed="false">
      <c r="B13" s="12" t="s">
        <v>17</v>
      </c>
      <c r="C13" s="12"/>
      <c r="D13" s="12"/>
      <c r="E13" s="12"/>
      <c r="F13" s="12"/>
      <c r="G13" s="12"/>
      <c r="H13" s="12"/>
      <c r="I13" s="12"/>
    </row>
    <row r="14" customFormat="false" ht="34.5" hidden="false" customHeight="true" outlineLevel="0" collapsed="false">
      <c r="B14" s="6" t="s">
        <v>18</v>
      </c>
      <c r="C14" s="13"/>
      <c r="D14" s="7"/>
      <c r="E14" s="7"/>
      <c r="F14" s="14"/>
      <c r="G14" s="15" t="s">
        <v>19</v>
      </c>
      <c r="H14" s="16" t="n">
        <f aca="false">IF(G14="","",IF(G14="Múltiplo",1,IF(G14="Se retiene",2,3)))</f>
        <v>1</v>
      </c>
      <c r="I14" s="17" t="str">
        <f aca="false">IF(OR(D14="",E14="",C8=""),"",IF(N(F14)&gt;=100,"Hecha",IF(C8&lt;D14,"Aún no toca",IF(N(F14)/100&gt;=(MIN(C8,E14)-D14+1)/(E14-D14+1)-0.15,"En marcha","Vas tarde"))))</f>
        <v/>
      </c>
    </row>
    <row r="15" customFormat="false" ht="34.5" hidden="false" customHeight="true" outlineLevel="0" collapsed="false">
      <c r="B15" s="6" t="s">
        <v>20</v>
      </c>
      <c r="C15" s="13"/>
      <c r="D15" s="7"/>
      <c r="E15" s="7"/>
      <c r="F15" s="14"/>
      <c r="G15" s="15" t="s">
        <v>19</v>
      </c>
      <c r="H15" s="16" t="n">
        <f aca="false">IF(G15="","",IF(G15="Múltiplo",1,IF(G15="Se retiene",2,3)))</f>
        <v>1</v>
      </c>
      <c r="I15" s="17" t="str">
        <f aca="false">IF(OR(D15="",E15="",C8=""),"",IF(N(F15)&gt;=100,"Hecha",IF(C8&lt;D15,"Aún no toca",IF(N(F15)/100&gt;=(MIN(C8,E15)-D15+1)/(E15-D15+1)-0.15,"En marcha","Vas tarde"))))</f>
        <v/>
      </c>
    </row>
    <row r="16" customFormat="false" ht="21.75" hidden="false" customHeight="true" outlineLevel="0" collapsed="false">
      <c r="B16" s="12" t="s">
        <v>21</v>
      </c>
      <c r="C16" s="12"/>
      <c r="D16" s="12"/>
      <c r="E16" s="12"/>
      <c r="F16" s="12"/>
      <c r="G16" s="12"/>
      <c r="H16" s="12"/>
      <c r="I16" s="12"/>
    </row>
    <row r="17" customFormat="false" ht="34.5" hidden="false" customHeight="true" outlineLevel="0" collapsed="false">
      <c r="B17" s="6" t="s">
        <v>22</v>
      </c>
      <c r="C17" s="13"/>
      <c r="D17" s="7"/>
      <c r="E17" s="7"/>
      <c r="F17" s="14"/>
      <c r="G17" s="15" t="s">
        <v>23</v>
      </c>
      <c r="H17" s="16" t="n">
        <f aca="false">IF(G17="","",IF(G17="Múltiplo",1,IF(G17="Se retiene",2,3)))</f>
        <v>3</v>
      </c>
      <c r="I17" s="17" t="str">
        <f aca="false">IF(OR(D17="",E17="",C8=""),"",IF(N(F17)&gt;=100,"Hecha",IF(C8&lt;D17,"Aún no toca",IF(N(F17)/100&gt;=(MIN(C8,E17)-D17+1)/(E17-D17+1)-0.15,"En marcha","Vas tarde"))))</f>
        <v/>
      </c>
    </row>
    <row r="18" customFormat="false" ht="34.5" hidden="false" customHeight="true" outlineLevel="0" collapsed="false">
      <c r="B18" s="6" t="s">
        <v>24</v>
      </c>
      <c r="C18" s="13"/>
      <c r="D18" s="7"/>
      <c r="E18" s="7"/>
      <c r="F18" s="14"/>
      <c r="G18" s="15" t="s">
        <v>23</v>
      </c>
      <c r="H18" s="16" t="n">
        <f aca="false">IF(G18="","",IF(G18="Múltiplo",1,IF(G18="Se retiene",2,3)))</f>
        <v>3</v>
      </c>
      <c r="I18" s="17" t="str">
        <f aca="false">IF(OR(D18="",E18="",C8=""),"",IF(N(F18)&gt;=100,"Hecha",IF(C8&lt;D18,"Aún no toca",IF(N(F18)/100&gt;=(MIN(C8,E18)-D18+1)/(E18-D18+1)-0.15,"En marcha","Vas tarde"))))</f>
        <v/>
      </c>
    </row>
    <row r="19" customFormat="false" ht="21.75" hidden="false" customHeight="true" outlineLevel="0" collapsed="false">
      <c r="B19" s="12" t="s">
        <v>25</v>
      </c>
      <c r="C19" s="12"/>
      <c r="D19" s="12"/>
      <c r="E19" s="12"/>
      <c r="F19" s="12"/>
      <c r="G19" s="12"/>
      <c r="H19" s="12"/>
      <c r="I19" s="12"/>
    </row>
    <row r="20" customFormat="false" ht="34.5" hidden="false" customHeight="true" outlineLevel="0" collapsed="false">
      <c r="B20" s="6" t="s">
        <v>26</v>
      </c>
      <c r="C20" s="13"/>
      <c r="D20" s="7"/>
      <c r="E20" s="7"/>
      <c r="F20" s="14"/>
      <c r="G20" s="15" t="s">
        <v>27</v>
      </c>
      <c r="H20" s="16" t="n">
        <f aca="false">IF(G20="","",IF(G20="Múltiplo",1,IF(G20="Se retiene",2,3)))</f>
        <v>2</v>
      </c>
      <c r="I20" s="17" t="str">
        <f aca="false">IF(OR(D20="",E20="",C8=""),"",IF(N(F20)&gt;=100,"Hecha",IF(C8&lt;D20,"Aún no toca",IF(N(F20)/100&gt;=(MIN(C8,E20)-D20+1)/(E20-D20+1)-0.15,"En marcha","Vas tarde"))))</f>
        <v/>
      </c>
    </row>
    <row r="21" customFormat="false" ht="34.5" hidden="false" customHeight="true" outlineLevel="0" collapsed="false">
      <c r="B21" s="6" t="s">
        <v>28</v>
      </c>
      <c r="C21" s="13"/>
      <c r="D21" s="7"/>
      <c r="E21" s="7"/>
      <c r="F21" s="14"/>
      <c r="G21" s="15" t="s">
        <v>27</v>
      </c>
      <c r="H21" s="16" t="n">
        <f aca="false">IF(G21="","",IF(G21="Múltiplo",1,IF(G21="Se retiene",2,3)))</f>
        <v>2</v>
      </c>
      <c r="I21" s="17" t="str">
        <f aca="false">IF(OR(D21="",E21="",C8=""),"",IF(N(F21)&gt;=100,"Hecha",IF(C8&lt;D21,"Aún no toca",IF(N(F21)/100&gt;=(MIN(C8,E21)-D21+1)/(E21-D21+1)-0.15,"En marcha","Vas tarde"))))</f>
        <v/>
      </c>
    </row>
    <row r="22" customFormat="false" ht="34.5" hidden="false" customHeight="true" outlineLevel="0" collapsed="false">
      <c r="B22" s="6" t="s">
        <v>29</v>
      </c>
      <c r="C22" s="13"/>
      <c r="D22" s="7"/>
      <c r="E22" s="7"/>
      <c r="F22" s="14"/>
      <c r="G22" s="15" t="s">
        <v>27</v>
      </c>
      <c r="H22" s="16" t="n">
        <f aca="false">IF(G22="","",IF(G22="Múltiplo",1,IF(G22="Se retiene",2,3)))</f>
        <v>2</v>
      </c>
      <c r="I22" s="17" t="str">
        <f aca="false">IF(OR(D22="",E22="",C8=""),"",IF(N(F22)&gt;=100,"Hecha",IF(C8&lt;D22,"Aún no toca",IF(N(F22)/100&gt;=(MIN(C8,E22)-D22+1)/(E22-D22+1)-0.15,"En marcha","Vas tarde"))))</f>
        <v/>
      </c>
    </row>
    <row r="23" customFormat="false" ht="21.75" hidden="false" customHeight="true" outlineLevel="0" collapsed="false">
      <c r="B23" s="12" t="s">
        <v>30</v>
      </c>
      <c r="C23" s="12"/>
      <c r="D23" s="12"/>
      <c r="E23" s="12"/>
      <c r="F23" s="12"/>
      <c r="G23" s="12"/>
      <c r="H23" s="12"/>
      <c r="I23" s="12"/>
    </row>
    <row r="24" customFormat="false" ht="34.5" hidden="false" customHeight="true" outlineLevel="0" collapsed="false">
      <c r="B24" s="6" t="s">
        <v>31</v>
      </c>
      <c r="C24" s="13"/>
      <c r="D24" s="7"/>
      <c r="E24" s="7"/>
      <c r="F24" s="14"/>
      <c r="G24" s="15" t="s">
        <v>27</v>
      </c>
      <c r="H24" s="16" t="n">
        <f aca="false">IF(G24="","",IF(G24="Múltiplo",1,IF(G24="Se retiene",2,3)))</f>
        <v>2</v>
      </c>
      <c r="I24" s="17" t="str">
        <f aca="false">IF(OR(D24="",E24="",C8=""),"",IF(N(F24)&gt;=100,"Hecha",IF(C8&lt;D24,"Aún no toca",IF(N(F24)/100&gt;=(MIN(C8,E24)-D24+1)/(E24-D24+1)-0.15,"En marcha","Vas tarde"))))</f>
        <v/>
      </c>
    </row>
    <row r="25" customFormat="false" ht="34.5" hidden="false" customHeight="true" outlineLevel="0" collapsed="false">
      <c r="B25" s="6" t="s">
        <v>32</v>
      </c>
      <c r="C25" s="13"/>
      <c r="D25" s="7"/>
      <c r="E25" s="7"/>
      <c r="F25" s="14"/>
      <c r="G25" s="15" t="s">
        <v>27</v>
      </c>
      <c r="H25" s="16" t="n">
        <f aca="false">IF(G25="","",IF(G25="Múltiplo",1,IF(G25="Se retiene",2,3)))</f>
        <v>2</v>
      </c>
      <c r="I25" s="17" t="str">
        <f aca="false">IF(OR(D25="",E25="",C8=""),"",IF(N(F25)&gt;=100,"Hecha",IF(C8&lt;D25,"Aún no toca",IF(N(F25)/100&gt;=(MIN(C8,E25)-D25+1)/(E25-D25+1)-0.15,"En marcha","Vas tarde"))))</f>
        <v/>
      </c>
    </row>
    <row r="26" customFormat="false" ht="21.75" hidden="false" customHeight="true" outlineLevel="0" collapsed="false">
      <c r="B26" s="12" t="s">
        <v>33</v>
      </c>
      <c r="C26" s="12"/>
      <c r="D26" s="12"/>
      <c r="E26" s="12"/>
      <c r="F26" s="12"/>
      <c r="G26" s="12"/>
      <c r="H26" s="12"/>
      <c r="I26" s="12"/>
    </row>
    <row r="27" customFormat="false" ht="34.5" hidden="false" customHeight="true" outlineLevel="0" collapsed="false">
      <c r="B27" s="6" t="s">
        <v>34</v>
      </c>
      <c r="C27" s="13"/>
      <c r="D27" s="7"/>
      <c r="E27" s="7"/>
      <c r="F27" s="14"/>
      <c r="G27" s="15" t="s">
        <v>19</v>
      </c>
      <c r="H27" s="16" t="n">
        <f aca="false">IF(G27="","",IF(G27="Múltiplo",1,IF(G27="Se retiene",2,3)))</f>
        <v>1</v>
      </c>
      <c r="I27" s="17" t="str">
        <f aca="false">IF(OR(D27="",E27="",C8=""),"",IF(N(F27)&gt;=100,"Hecha",IF(C8&lt;D27,"Aún no toca",IF(N(F27)/100&gt;=(MIN(C8,E27)-D27+1)/(E27-D27+1)-0.15,"En marcha","Vas tarde"))))</f>
        <v/>
      </c>
    </row>
    <row r="28" customFormat="false" ht="21.75" hidden="false" customHeight="true" outlineLevel="0" collapsed="false">
      <c r="B28" s="12" t="s">
        <v>35</v>
      </c>
      <c r="C28" s="12"/>
      <c r="D28" s="12"/>
      <c r="E28" s="12"/>
      <c r="F28" s="12"/>
      <c r="G28" s="12"/>
      <c r="H28" s="12"/>
      <c r="I28" s="12"/>
    </row>
    <row r="29" customFormat="false" ht="34.5" hidden="false" customHeight="true" outlineLevel="0" collapsed="false">
      <c r="B29" s="6" t="s">
        <v>36</v>
      </c>
      <c r="C29" s="13"/>
      <c r="D29" s="7"/>
      <c r="E29" s="7"/>
      <c r="F29" s="14"/>
      <c r="G29" s="15" t="s">
        <v>19</v>
      </c>
      <c r="H29" s="16" t="n">
        <f aca="false">IF(G29="","",IF(G29="Múltiplo",1,IF(G29="Se retiene",2,3)))</f>
        <v>1</v>
      </c>
      <c r="I29" s="17" t="str">
        <f aca="false">IF(OR(D29="",E29="",C8=""),"",IF(N(F29)&gt;=100,"Hecha",IF(C8&lt;D29,"Aún no toca",IF(N(F29)/100&gt;=(MIN(C8,E29)-D29+1)/(E29-D29+1)-0.15,"En marcha","Vas tarde"))))</f>
        <v/>
      </c>
    </row>
    <row r="30" customFormat="false" ht="34.5" hidden="false" customHeight="true" outlineLevel="0" collapsed="false">
      <c r="B30" s="6" t="s">
        <v>37</v>
      </c>
      <c r="C30" s="13"/>
      <c r="D30" s="7"/>
      <c r="E30" s="7"/>
      <c r="F30" s="14"/>
      <c r="G30" s="15" t="s">
        <v>19</v>
      </c>
      <c r="H30" s="16" t="n">
        <f aca="false">IF(G30="","",IF(G30="Múltiplo",1,IF(G30="Se retiene",2,3)))</f>
        <v>1</v>
      </c>
      <c r="I30" s="17" t="str">
        <f aca="false">IF(OR(D30="",E30="",C8=""),"",IF(N(F30)&gt;=100,"Hecha",IF(C8&lt;D30,"Aún no toca",IF(N(F30)/100&gt;=(MIN(C8,E30)-D30+1)/(E30-D30+1)-0.15,"En marcha","Vas tarde"))))</f>
        <v/>
      </c>
    </row>
    <row r="31" customFormat="false" ht="34.5" hidden="false" customHeight="true" outlineLevel="0" collapsed="false">
      <c r="B31" s="6" t="s">
        <v>38</v>
      </c>
      <c r="C31" s="13"/>
      <c r="D31" s="7"/>
      <c r="E31" s="7"/>
      <c r="F31" s="14"/>
      <c r="G31" s="15" t="s">
        <v>19</v>
      </c>
      <c r="H31" s="16" t="n">
        <f aca="false">IF(G31="","",IF(G31="Múltiplo",1,IF(G31="Se retiene",2,3)))</f>
        <v>1</v>
      </c>
      <c r="I31" s="17" t="str">
        <f aca="false">IF(OR(D31="",E31="",C8=""),"",IF(N(F31)&gt;=100,"Hecha",IF(C8&lt;D31,"Aún no toca",IF(N(F31)/100&gt;=(MIN(C8,E31)-D31+1)/(E31-D31+1)-0.15,"En marcha","Vas tarde"))))</f>
        <v/>
      </c>
    </row>
    <row r="32" customFormat="false" ht="21.75" hidden="false" customHeight="true" outlineLevel="0" collapsed="false">
      <c r="B32" s="12" t="s">
        <v>39</v>
      </c>
      <c r="C32" s="12"/>
      <c r="D32" s="12"/>
      <c r="E32" s="12"/>
      <c r="F32" s="12"/>
      <c r="G32" s="12"/>
      <c r="H32" s="12"/>
      <c r="I32" s="12"/>
    </row>
    <row r="33" customFormat="false" ht="34.5" hidden="false" customHeight="true" outlineLevel="0" collapsed="false">
      <c r="B33" s="6" t="s">
        <v>40</v>
      </c>
      <c r="C33" s="13"/>
      <c r="D33" s="7"/>
      <c r="E33" s="7"/>
      <c r="F33" s="14"/>
      <c r="G33" s="15" t="s">
        <v>27</v>
      </c>
      <c r="H33" s="16" t="n">
        <f aca="false">IF(G33="","",IF(G33="Múltiplo",1,IF(G33="Se retiene",2,3)))</f>
        <v>2</v>
      </c>
      <c r="I33" s="17" t="str">
        <f aca="false">IF(OR(D33="",E33="",C8=""),"",IF(N(F33)&gt;=100,"Hecha",IF(C8&lt;D33,"Aún no toca",IF(N(F33)/100&gt;=(MIN(C8,E33)-D33+1)/(E33-D33+1)-0.15,"En marcha","Vas tarde"))))</f>
        <v/>
      </c>
    </row>
    <row r="35" customFormat="false" ht="24" hidden="false" customHeight="true" outlineLevel="0" collapsed="false">
      <c r="B35" s="11" t="s">
        <v>41</v>
      </c>
    </row>
    <row r="36" customFormat="false" ht="36" hidden="false" customHeight="true" outlineLevel="0" collapsed="false">
      <c r="B36" s="4" t="s">
        <v>42</v>
      </c>
      <c r="C36" s="5" t="s">
        <v>11</v>
      </c>
      <c r="D36" s="5" t="s">
        <v>43</v>
      </c>
      <c r="E36" s="5" t="s">
        <v>44</v>
      </c>
      <c r="F36" s="5" t="s">
        <v>45</v>
      </c>
    </row>
    <row r="37" customFormat="false" ht="18.75" hidden="false" customHeight="true" outlineLevel="0" collapsed="false">
      <c r="B37" s="15" t="s">
        <v>46</v>
      </c>
      <c r="C37" s="16" t="str">
        <f aca="false">IF(COUNT(D14:D15)=0,"",MIN(D14:D15))</f>
        <v/>
      </c>
      <c r="D37" s="16" t="str">
        <f aca="false">IF(C37="","",C37-1)</f>
        <v/>
      </c>
      <c r="E37" s="16" t="str">
        <f aca="false">IF(COUNT(E14:E15)=0,"",MAX(E14:E15)-C37+1)</f>
        <v/>
      </c>
      <c r="F37" s="8" t="str">
        <f aca="false">IF(COUNT(F14:F15)=0,"",AVERAGE(F14:F15)/100)</f>
        <v/>
      </c>
    </row>
    <row r="38" customFormat="false" ht="18.75" hidden="false" customHeight="true" outlineLevel="0" collapsed="false">
      <c r="B38" s="15" t="s">
        <v>47</v>
      </c>
      <c r="C38" s="16" t="str">
        <f aca="false">IF(COUNT(D17:D18)=0,"",MIN(D17:D18))</f>
        <v/>
      </c>
      <c r="D38" s="16" t="str">
        <f aca="false">IF(C38="","",C38-1)</f>
        <v/>
      </c>
      <c r="E38" s="16" t="str">
        <f aca="false">IF(COUNT(E17:E18)=0,"",MAX(E17:E18)-C38+1)</f>
        <v/>
      </c>
      <c r="F38" s="8" t="str">
        <f aca="false">IF(COUNT(F17:F18)=0,"",AVERAGE(F17:F18)/100)</f>
        <v/>
      </c>
    </row>
    <row r="39" customFormat="false" ht="18.75" hidden="false" customHeight="true" outlineLevel="0" collapsed="false">
      <c r="B39" s="15" t="s">
        <v>48</v>
      </c>
      <c r="C39" s="16" t="str">
        <f aca="false">IF(COUNT(D20:D22)=0,"",MIN(D20:D22))</f>
        <v/>
      </c>
      <c r="D39" s="16" t="str">
        <f aca="false">IF(C39="","",C39-1)</f>
        <v/>
      </c>
      <c r="E39" s="16" t="str">
        <f aca="false">IF(COUNT(E20:E22)=0,"",MAX(E20:E22)-C39+1)</f>
        <v/>
      </c>
      <c r="F39" s="8" t="str">
        <f aca="false">IF(COUNT(F20:F22)=0,"",AVERAGE(F20:F22)/100)</f>
        <v/>
      </c>
    </row>
    <row r="40" customFormat="false" ht="18.75" hidden="false" customHeight="true" outlineLevel="0" collapsed="false">
      <c r="B40" s="15" t="s">
        <v>49</v>
      </c>
      <c r="C40" s="16" t="str">
        <f aca="false">IF(COUNT(D24:D25)=0,"",MIN(D24:D25))</f>
        <v/>
      </c>
      <c r="D40" s="16" t="str">
        <f aca="false">IF(C40="","",C40-1)</f>
        <v/>
      </c>
      <c r="E40" s="16" t="str">
        <f aca="false">IF(COUNT(E24:E25)=0,"",MAX(E24:E25)-C40+1)</f>
        <v/>
      </c>
      <c r="F40" s="8" t="str">
        <f aca="false">IF(COUNT(F24:F25)=0,"",AVERAGE(F24:F25)/100)</f>
        <v/>
      </c>
    </row>
    <row r="41" customFormat="false" ht="18.75" hidden="false" customHeight="true" outlineLevel="0" collapsed="false">
      <c r="B41" s="15" t="s">
        <v>50</v>
      </c>
      <c r="C41" s="16" t="str">
        <f aca="false">IF(COUNT(D27:D27)=0,"",MIN(D27:D27))</f>
        <v/>
      </c>
      <c r="D41" s="16" t="str">
        <f aca="false">IF(C41="","",C41-1)</f>
        <v/>
      </c>
      <c r="E41" s="16" t="str">
        <f aca="false">IF(COUNT(E27:E27)=0,"",MAX(E27:E27)-C41+1)</f>
        <v/>
      </c>
      <c r="F41" s="8" t="str">
        <f aca="false">IF(COUNT(F27:F27)=0,"",AVERAGE(F27:F27)/100)</f>
        <v/>
      </c>
    </row>
    <row r="42" customFormat="false" ht="18.75" hidden="false" customHeight="true" outlineLevel="0" collapsed="false">
      <c r="B42" s="15" t="s">
        <v>51</v>
      </c>
      <c r="C42" s="16" t="str">
        <f aca="false">IF(COUNT(D29:D31)=0,"",MIN(D29:D31))</f>
        <v/>
      </c>
      <c r="D42" s="16" t="str">
        <f aca="false">IF(C42="","",C42-1)</f>
        <v/>
      </c>
      <c r="E42" s="16" t="str">
        <f aca="false">IF(COUNT(E29:E31)=0,"",MAX(E29:E31)-C42+1)</f>
        <v/>
      </c>
      <c r="F42" s="8" t="str">
        <f aca="false">IF(COUNT(F29:F31)=0,"",AVERAGE(F29:F31)/100)</f>
        <v/>
      </c>
    </row>
    <row r="43" customFormat="false" ht="18.75" hidden="false" customHeight="true" outlineLevel="0" collapsed="false">
      <c r="B43" s="15" t="s">
        <v>52</v>
      </c>
      <c r="C43" s="16" t="str">
        <f aca="false">IF(COUNT(D33:D33)=0,"",MIN(D33:D33))</f>
        <v/>
      </c>
      <c r="D43" s="16" t="str">
        <f aca="false">IF(C43="","",C43-1)</f>
        <v/>
      </c>
      <c r="E43" s="16" t="str">
        <f aca="false">IF(COUNT(E33:E33)=0,"",MAX(E33:E33)-C43+1)</f>
        <v/>
      </c>
      <c r="F43" s="8" t="str">
        <f aca="false">IF(COUNT(F33:F33)=0,"",AVERAGE(F33:F33)/100)</f>
        <v/>
      </c>
    </row>
    <row r="44" customFormat="false" ht="19.5" hidden="false" customHeight="true" outlineLevel="0" collapsed="false">
      <c r="B44" s="18" t="s">
        <v>53</v>
      </c>
      <c r="F44" s="19" t="str">
        <f aca="false">IF(COUNT(F37:F43)=0,"",AVERAGE(F37:F43))</f>
        <v/>
      </c>
    </row>
    <row r="46" customFormat="false" ht="24" hidden="false" customHeight="true" outlineLevel="0" collapsed="false">
      <c r="B46" s="11" t="s">
        <v>54</v>
      </c>
    </row>
    <row r="47" customFormat="false" ht="30" hidden="false" customHeight="true" outlineLevel="0" collapsed="false">
      <c r="B47" s="4" t="s">
        <v>55</v>
      </c>
      <c r="C47" s="5" t="s">
        <v>56</v>
      </c>
      <c r="D47" s="5" t="s">
        <v>57</v>
      </c>
      <c r="E47" s="5" t="s">
        <v>58</v>
      </c>
      <c r="F47" s="4" t="s">
        <v>59</v>
      </c>
    </row>
    <row r="48" customFormat="false" ht="34.5" hidden="false" customHeight="true" outlineLevel="0" collapsed="false">
      <c r="B48" s="6" t="s">
        <v>60</v>
      </c>
      <c r="C48" s="20"/>
      <c r="D48" s="7"/>
      <c r="E48" s="21"/>
      <c r="F48" s="17" t="str">
        <f aca="false">IF(OR(E48="",D48="",C8=""),"",IF(E48="Sí","Conseguido",IF(C8&gt;D48,"Se ha pasado la fecha","Pendiente")))</f>
        <v/>
      </c>
    </row>
    <row r="49" customFormat="false" ht="18.75" hidden="false" customHeight="true" outlineLevel="0" collapsed="false">
      <c r="B49" s="15" t="s">
        <v>61</v>
      </c>
      <c r="C49" s="20"/>
      <c r="D49" s="7"/>
      <c r="E49" s="21"/>
      <c r="F49" s="17" t="str">
        <f aca="false">IF(OR(E49="",D49="",C8=""),"",IF(E49="Sí","Conseguido",IF(C8&gt;D49,"Se ha pasado la fecha","Pendiente")))</f>
        <v/>
      </c>
    </row>
    <row r="50" customFormat="false" ht="34.5" hidden="false" customHeight="true" outlineLevel="0" collapsed="false">
      <c r="B50" s="6" t="s">
        <v>62</v>
      </c>
      <c r="C50" s="20"/>
      <c r="D50" s="7"/>
      <c r="E50" s="21"/>
      <c r="F50" s="17" t="str">
        <f aca="false">IF(OR(E50="",D50="",C8=""),"",IF(E50="Sí","Conseguido",IF(C8&gt;D50,"Se ha pasado la fecha","Pendiente")))</f>
        <v/>
      </c>
    </row>
    <row r="52" customFormat="false" ht="24" hidden="false" customHeight="true" outlineLevel="0" collapsed="false">
      <c r="B52" s="11" t="s">
        <v>63</v>
      </c>
    </row>
    <row r="53" customFormat="false" ht="36" hidden="false" customHeight="true" outlineLevel="0" collapsed="false">
      <c r="B53" s="4" t="s">
        <v>64</v>
      </c>
      <c r="C53" s="5" t="s">
        <v>65</v>
      </c>
      <c r="D53" s="5" t="s">
        <v>66</v>
      </c>
      <c r="E53" s="5" t="s">
        <v>15</v>
      </c>
      <c r="F53" s="4" t="s">
        <v>67</v>
      </c>
    </row>
    <row r="54" customFormat="false" ht="48.75" hidden="false" customHeight="true" outlineLevel="0" collapsed="false">
      <c r="B54" s="6" t="s">
        <v>68</v>
      </c>
      <c r="C54" s="16" t="n">
        <f aca="false">IF(COUNT(H14:H33)=0,"",COUNTIF(G14:G33,"Múltiplo"))</f>
        <v>6</v>
      </c>
      <c r="D54" s="8" t="str">
        <f aca="false">IF(COUNT(F14:F33)=0,"",SUMIF(G14:G33,"Múltiplo",F14:F33)/MAX(1,COUNTIF(G14:G33,"Múltiplo"))/100)</f>
        <v/>
      </c>
      <c r="E54" s="15" t="s">
        <v>69</v>
      </c>
      <c r="F54" s="6" t="s">
        <v>70</v>
      </c>
    </row>
    <row r="55" customFormat="false" ht="48.75" hidden="false" customHeight="true" outlineLevel="0" collapsed="false">
      <c r="B55" s="6" t="s">
        <v>71</v>
      </c>
      <c r="C55" s="16" t="n">
        <f aca="false">IF(COUNT(H14:H33)=0,"",COUNTIF(G14:G33,"Se retiene"))</f>
        <v>6</v>
      </c>
      <c r="D55" s="8" t="str">
        <f aca="false">IF(COUNT(F14:F33)=0,"",SUMIF(G14:G33,"Se retiene",F14:F33)/MAX(1,COUNTIF(G14:G33,"Se retiene"))/100)</f>
        <v/>
      </c>
      <c r="E55" s="15" t="s">
        <v>72</v>
      </c>
      <c r="F55" s="6" t="s">
        <v>73</v>
      </c>
    </row>
    <row r="56" customFormat="false" ht="48.75" hidden="false" customHeight="true" outlineLevel="0" collapsed="false">
      <c r="B56" s="6" t="s">
        <v>74</v>
      </c>
      <c r="C56" s="16" t="n">
        <f aca="false">IF(COUNT(H14:H33)=0,"",COUNTIF(G14:G33,"Se resta"))</f>
        <v>2</v>
      </c>
      <c r="D56" s="8" t="str">
        <f aca="false">IF(COUNT(F14:F33)=0,"",SUMIF(G14:G33,"Se resta",F14:F33)/MAX(1,COUNTIF(G14:G33,"Se resta"))/100)</f>
        <v/>
      </c>
      <c r="E56" s="15" t="s">
        <v>75</v>
      </c>
      <c r="F56" s="6" t="s">
        <v>76</v>
      </c>
    </row>
    <row r="58" customFormat="false" ht="15" hidden="false" customHeight="true" outlineLevel="0" collapsed="false">
      <c r="B58" s="22" t="s">
        <v>77</v>
      </c>
      <c r="C58" s="23" t="s">
        <v>78</v>
      </c>
      <c r="D58" s="23"/>
      <c r="E58" s="23" t="s">
        <v>79</v>
      </c>
      <c r="F58" s="23"/>
      <c r="G58" s="23" t="s">
        <v>80</v>
      </c>
      <c r="H58" s="23"/>
      <c r="I58" s="23"/>
    </row>
    <row r="59" customFormat="false" ht="30" hidden="false" customHeight="true" outlineLevel="0" collapsed="false">
      <c r="B59" s="24" t="str">
        <f aca="false">IF(F44="","",F44)</f>
        <v/>
      </c>
      <c r="C59" s="25" t="str">
        <f aca="false">IF(C8="","",C8)</f>
        <v/>
      </c>
      <c r="D59" s="25"/>
      <c r="E59" s="26" t="str">
        <f aca="false">IF(C8="","",COUNTIF(I14:I33,"Vas tarde"))</f>
        <v/>
      </c>
      <c r="F59" s="26"/>
      <c r="G59" s="27" t="str">
        <f aca="false">IF(D9="","",D9)</f>
        <v/>
      </c>
      <c r="H59" s="27"/>
      <c r="I59" s="27"/>
    </row>
  </sheetData>
  <sheetProtection sheet="true"/>
  <mergeCells count="14">
    <mergeCell ref="B4:I4"/>
    <mergeCell ref="B13:I13"/>
    <mergeCell ref="B16:I16"/>
    <mergeCell ref="B19:I19"/>
    <mergeCell ref="B23:I23"/>
    <mergeCell ref="B26:I26"/>
    <mergeCell ref="B28:I28"/>
    <mergeCell ref="B32:I32"/>
    <mergeCell ref="C58:D58"/>
    <mergeCell ref="E58:F58"/>
    <mergeCell ref="G58:I58"/>
    <mergeCell ref="C59:D59"/>
    <mergeCell ref="E59:F59"/>
    <mergeCell ref="G59:I59"/>
  </mergeCells>
  <conditionalFormatting sqref="F37">
    <cfRule type="cellIs" priority="2" operator="greaterThanOrEqual" aboveAverage="0" equalAverage="0" bottom="0" percent="0" rank="0" text="" dxfId="0">
      <formula>0.6</formula>
    </cfRule>
    <cfRule type="cellIs" priority="3" operator="lessThan" aboveAverage="0" equalAverage="0" bottom="0" percent="0" rank="0" text="" dxfId="1">
      <formula>0.2</formula>
    </cfRule>
  </conditionalFormatting>
  <conditionalFormatting sqref="F38">
    <cfRule type="cellIs" priority="4" operator="greaterThanOrEqual" aboveAverage="0" equalAverage="0" bottom="0" percent="0" rank="0" text="" dxfId="0">
      <formula>0.6</formula>
    </cfRule>
    <cfRule type="cellIs" priority="5" operator="lessThan" aboveAverage="0" equalAverage="0" bottom="0" percent="0" rank="0" text="" dxfId="1">
      <formula>0.2</formula>
    </cfRule>
  </conditionalFormatting>
  <conditionalFormatting sqref="F39">
    <cfRule type="cellIs" priority="6" operator="greaterThanOrEqual" aboveAverage="0" equalAverage="0" bottom="0" percent="0" rank="0" text="" dxfId="0">
      <formula>0.6</formula>
    </cfRule>
    <cfRule type="cellIs" priority="7" operator="lessThan" aboveAverage="0" equalAverage="0" bottom="0" percent="0" rank="0" text="" dxfId="1">
      <formula>0.2</formula>
    </cfRule>
  </conditionalFormatting>
  <conditionalFormatting sqref="F40">
    <cfRule type="cellIs" priority="8" operator="greaterThanOrEqual" aboveAverage="0" equalAverage="0" bottom="0" percent="0" rank="0" text="" dxfId="0">
      <formula>0.6</formula>
    </cfRule>
    <cfRule type="cellIs" priority="9" operator="lessThan" aboveAverage="0" equalAverage="0" bottom="0" percent="0" rank="0" text="" dxfId="1">
      <formula>0.2</formula>
    </cfRule>
  </conditionalFormatting>
  <conditionalFormatting sqref="F41">
    <cfRule type="cellIs" priority="10" operator="greaterThanOrEqual" aboveAverage="0" equalAverage="0" bottom="0" percent="0" rank="0" text="" dxfId="0">
      <formula>0.6</formula>
    </cfRule>
    <cfRule type="cellIs" priority="11" operator="lessThan" aboveAverage="0" equalAverage="0" bottom="0" percent="0" rank="0" text="" dxfId="1">
      <formula>0.2</formula>
    </cfRule>
  </conditionalFormatting>
  <conditionalFormatting sqref="F42">
    <cfRule type="cellIs" priority="12" operator="greaterThanOrEqual" aboveAverage="0" equalAverage="0" bottom="0" percent="0" rank="0" text="" dxfId="0">
      <formula>0.6</formula>
    </cfRule>
    <cfRule type="cellIs" priority="13" operator="lessThan" aboveAverage="0" equalAverage="0" bottom="0" percent="0" rank="0" text="" dxfId="1">
      <formula>0.2</formula>
    </cfRule>
  </conditionalFormatting>
  <conditionalFormatting sqref="F43">
    <cfRule type="cellIs" priority="14" operator="greaterThanOrEqual" aboveAverage="0" equalAverage="0" bottom="0" percent="0" rank="0" text="" dxfId="0">
      <formula>0.6</formula>
    </cfRule>
    <cfRule type="cellIs" priority="15" operator="lessThan" aboveAverage="0" equalAverage="0" bottom="0" percent="0" rank="0" text="" dxfId="1">
      <formula>0.2</formula>
    </cfRule>
  </conditionalFormatting>
  <conditionalFormatting sqref="F44">
    <cfRule type="cellIs" priority="16" operator="greaterThanOrEqual" aboveAverage="0" equalAverage="0" bottom="0" percent="0" rank="0" text="" dxfId="0">
      <formula>0.6</formula>
    </cfRule>
    <cfRule type="cellIs" priority="17" operator="lessThan" aboveAverage="0" equalAverage="0" bottom="0" percent="0" rank="0" text="" dxfId="1">
      <formula>0.2</formula>
    </cfRule>
  </conditionalFormatting>
  <dataValidations count="3">
    <dataValidation allowBlank="true" error="Elige un valor de la lista." errorStyle="stop" errorTitle="Valor no válido" operator="between" prompt="Sí o No" promptTitle="Qué escribir aquí" showDropDown="false" showErrorMessage="false" showInputMessage="true" sqref="E48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E49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E50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0"/>
    <col collapsed="false" customWidth="true" hidden="false" outlineLevel="0" max="3" min="3" style="0" width="15"/>
    <col collapsed="false" customWidth="true" hidden="false" outlineLevel="0" max="5" min="4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8"/>
    <col collapsed="false" customWidth="true" hidden="false" outlineLevel="0" max="9" min="9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8" t="s">
        <v>81</v>
      </c>
      <c r="C4" s="28"/>
      <c r="D4" s="28"/>
      <c r="E4" s="28"/>
      <c r="F4" s="28"/>
      <c r="G4" s="28"/>
      <c r="H4" s="28"/>
      <c r="I4" s="28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34.5" hidden="false" customHeight="true" outlineLevel="0" collapsed="false">
      <c r="B8" s="6" t="s">
        <v>6</v>
      </c>
      <c r="C8" s="7" t="n">
        <v>3</v>
      </c>
      <c r="D8" s="8" t="n">
        <f aca="false">IF(C8="","",C8/8)</f>
        <v>0.375</v>
      </c>
    </row>
    <row r="9" customFormat="false" ht="34.5" hidden="false" customHeight="true" outlineLevel="0" collapsed="false">
      <c r="B9" s="6" t="s">
        <v>7</v>
      </c>
      <c r="C9" s="9" t="n">
        <v>200000</v>
      </c>
      <c r="D9" s="10" t="n">
        <f aca="false">IF(C9="","",C9/2)</f>
        <v>100000</v>
      </c>
    </row>
    <row r="11" customFormat="false" ht="24" hidden="false" customHeight="true" outlineLevel="0" collapsed="false">
      <c r="B11" s="11" t="s">
        <v>8</v>
      </c>
    </row>
    <row r="12" customFormat="false" ht="36" hidden="false" customHeight="true" outlineLevel="0" collapsed="false">
      <c r="B12" s="4" t="s">
        <v>9</v>
      </c>
      <c r="C12" s="4" t="s">
        <v>10</v>
      </c>
      <c r="D12" s="5" t="s">
        <v>11</v>
      </c>
      <c r="E12" s="5" t="s">
        <v>12</v>
      </c>
      <c r="F12" s="5" t="s">
        <v>13</v>
      </c>
      <c r="G12" s="5" t="s">
        <v>14</v>
      </c>
      <c r="H12" s="5" t="s">
        <v>15</v>
      </c>
      <c r="I12" s="4" t="s">
        <v>16</v>
      </c>
    </row>
    <row r="13" customFormat="false" ht="21.75" hidden="false" customHeight="true" outlineLevel="0" collapsed="false">
      <c r="B13" s="12" t="s">
        <v>17</v>
      </c>
      <c r="C13" s="12"/>
      <c r="D13" s="12"/>
      <c r="E13" s="12"/>
      <c r="F13" s="12"/>
      <c r="G13" s="12"/>
      <c r="H13" s="12"/>
      <c r="I13" s="12"/>
    </row>
    <row r="14" customFormat="false" ht="34.5" hidden="false" customHeight="true" outlineLevel="0" collapsed="false">
      <c r="B14" s="6" t="s">
        <v>18</v>
      </c>
      <c r="C14" s="13" t="s">
        <v>82</v>
      </c>
      <c r="D14" s="7" t="n">
        <v>1</v>
      </c>
      <c r="E14" s="7" t="n">
        <v>3</v>
      </c>
      <c r="F14" s="14" t="n">
        <v>60</v>
      </c>
      <c r="G14" s="15" t="s">
        <v>19</v>
      </c>
      <c r="H14" s="16" t="n">
        <f aca="false">IF(G14="","",IF(G14="Múltiplo",1,IF(G14="Se retiene",2,3)))</f>
        <v>1</v>
      </c>
      <c r="I14" s="17" t="str">
        <f aca="false">IF(OR(D14="",E14="",C8=""),"",IF(N(F14)&gt;=100,"Hecha",IF(C8&lt;D14,"Aún no toca",IF(N(F14)/100&gt;=(MIN(C8,E14)-D14+1)/(E14-D14+1)-0.15,"En marcha","Vas tarde"))))</f>
        <v>Vas tarde</v>
      </c>
    </row>
    <row r="15" customFormat="false" ht="34.5" hidden="false" customHeight="true" outlineLevel="0" collapsed="false">
      <c r="B15" s="6" t="s">
        <v>20</v>
      </c>
      <c r="C15" s="13" t="s">
        <v>83</v>
      </c>
      <c r="D15" s="7" t="n">
        <v>2</v>
      </c>
      <c r="E15" s="7" t="n">
        <v>4</v>
      </c>
      <c r="F15" s="14" t="n">
        <v>25</v>
      </c>
      <c r="G15" s="15" t="s">
        <v>19</v>
      </c>
      <c r="H15" s="16" t="n">
        <f aca="false">IF(G15="","",IF(G15="Múltiplo",1,IF(G15="Se retiene",2,3)))</f>
        <v>1</v>
      </c>
      <c r="I15" s="17" t="str">
        <f aca="false">IF(OR(D15="",E15="",C8=""),"",IF(N(F15)&gt;=100,"Hecha",IF(C8&lt;D15,"Aún no toca",IF(N(F15)/100&gt;=(MIN(C8,E15)-D15+1)/(E15-D15+1)-0.15,"En marcha","Vas tarde"))))</f>
        <v>Vas tarde</v>
      </c>
    </row>
    <row r="16" customFormat="false" ht="21.75" hidden="false" customHeight="true" outlineLevel="0" collapsed="false">
      <c r="B16" s="12" t="s">
        <v>21</v>
      </c>
      <c r="C16" s="12"/>
      <c r="D16" s="12"/>
      <c r="E16" s="12"/>
      <c r="F16" s="12"/>
      <c r="G16" s="12"/>
      <c r="H16" s="12"/>
      <c r="I16" s="12"/>
    </row>
    <row r="17" customFormat="false" ht="34.5" hidden="false" customHeight="true" outlineLevel="0" collapsed="false">
      <c r="B17" s="6" t="s">
        <v>22</v>
      </c>
      <c r="C17" s="13" t="s">
        <v>84</v>
      </c>
      <c r="D17" s="7" t="n">
        <v>1</v>
      </c>
      <c r="E17" s="7" t="n">
        <v>3</v>
      </c>
      <c r="F17" s="14" t="n">
        <v>40</v>
      </c>
      <c r="G17" s="15" t="s">
        <v>23</v>
      </c>
      <c r="H17" s="16" t="n">
        <f aca="false">IF(G17="","",IF(G17="Múltiplo",1,IF(G17="Se retiene",2,3)))</f>
        <v>3</v>
      </c>
      <c r="I17" s="17" t="str">
        <f aca="false">IF(OR(D17="",E17="",C8=""),"",IF(N(F17)&gt;=100,"Hecha",IF(C8&lt;D17,"Aún no toca",IF(N(F17)/100&gt;=(MIN(C8,E17)-D17+1)/(E17-D17+1)-0.15,"En marcha","Vas tarde"))))</f>
        <v>Vas tarde</v>
      </c>
    </row>
    <row r="18" customFormat="false" ht="34.5" hidden="false" customHeight="true" outlineLevel="0" collapsed="false">
      <c r="B18" s="6" t="s">
        <v>24</v>
      </c>
      <c r="C18" s="13" t="s">
        <v>85</v>
      </c>
      <c r="D18" s="7" t="n">
        <v>2</v>
      </c>
      <c r="E18" s="7" t="n">
        <v>4</v>
      </c>
      <c r="F18" s="14" t="n">
        <v>30</v>
      </c>
      <c r="G18" s="15" t="s">
        <v>23</v>
      </c>
      <c r="H18" s="16" t="n">
        <f aca="false">IF(G18="","",IF(G18="Múltiplo",1,IF(G18="Se retiene",2,3)))</f>
        <v>3</v>
      </c>
      <c r="I18" s="17" t="str">
        <f aca="false">IF(OR(D18="",E18="",C8=""),"",IF(N(F18)&gt;=100,"Hecha",IF(C8&lt;D18,"Aún no toca",IF(N(F18)/100&gt;=(MIN(C8,E18)-D18+1)/(E18-D18+1)-0.15,"En marcha","Vas tarde"))))</f>
        <v>Vas tarde</v>
      </c>
    </row>
    <row r="19" customFormat="false" ht="21.75" hidden="false" customHeight="true" outlineLevel="0" collapsed="false">
      <c r="B19" s="12" t="s">
        <v>25</v>
      </c>
      <c r="C19" s="12"/>
      <c r="D19" s="12"/>
      <c r="E19" s="12"/>
      <c r="F19" s="12"/>
      <c r="G19" s="12"/>
      <c r="H19" s="12"/>
      <c r="I19" s="12"/>
    </row>
    <row r="20" customFormat="false" ht="34.5" hidden="false" customHeight="true" outlineLevel="0" collapsed="false">
      <c r="B20" s="6" t="s">
        <v>26</v>
      </c>
      <c r="C20" s="13" t="s">
        <v>83</v>
      </c>
      <c r="D20" s="7" t="n">
        <v>3</v>
      </c>
      <c r="E20" s="7" t="n">
        <v>6</v>
      </c>
      <c r="F20" s="14" t="n">
        <v>0</v>
      </c>
      <c r="G20" s="15" t="s">
        <v>27</v>
      </c>
      <c r="H20" s="16" t="n">
        <f aca="false">IF(G20="","",IF(G20="Múltiplo",1,IF(G20="Se retiene",2,3)))</f>
        <v>2</v>
      </c>
      <c r="I20" s="17" t="str">
        <f aca="false">IF(OR(D20="",E20="",C8=""),"",IF(N(F20)&gt;=100,"Hecha",IF(C8&lt;D20,"Aún no toca",IF(N(F20)/100&gt;=(MIN(C8,E20)-D20+1)/(E20-D20+1)-0.15,"En marcha","Vas tarde"))))</f>
        <v>Vas tarde</v>
      </c>
    </row>
    <row r="21" customFormat="false" ht="34.5" hidden="false" customHeight="true" outlineLevel="0" collapsed="false">
      <c r="B21" s="6" t="s">
        <v>28</v>
      </c>
      <c r="C21" s="13" t="s">
        <v>86</v>
      </c>
      <c r="D21" s="7" t="n">
        <v>3</v>
      </c>
      <c r="E21" s="7" t="n">
        <v>6</v>
      </c>
      <c r="F21" s="14" t="n">
        <v>0</v>
      </c>
      <c r="G21" s="15" t="s">
        <v>27</v>
      </c>
      <c r="H21" s="16" t="n">
        <f aca="false">IF(G21="","",IF(G21="Múltiplo",1,IF(G21="Se retiene",2,3)))</f>
        <v>2</v>
      </c>
      <c r="I21" s="17" t="str">
        <f aca="false">IF(OR(D21="",E21="",C8=""),"",IF(N(F21)&gt;=100,"Hecha",IF(C8&lt;D21,"Aún no toca",IF(N(F21)/100&gt;=(MIN(C8,E21)-D21+1)/(E21-D21+1)-0.15,"En marcha","Vas tarde"))))</f>
        <v>Vas tarde</v>
      </c>
    </row>
    <row r="22" customFormat="false" ht="34.5" hidden="false" customHeight="true" outlineLevel="0" collapsed="false">
      <c r="B22" s="6" t="s">
        <v>29</v>
      </c>
      <c r="C22" s="13" t="s">
        <v>87</v>
      </c>
      <c r="D22" s="7" t="n">
        <v>2</v>
      </c>
      <c r="E22" s="7" t="n">
        <v>5</v>
      </c>
      <c r="F22" s="14" t="n">
        <v>0</v>
      </c>
      <c r="G22" s="15" t="s">
        <v>27</v>
      </c>
      <c r="H22" s="16" t="n">
        <f aca="false">IF(G22="","",IF(G22="Múltiplo",1,IF(G22="Se retiene",2,3)))</f>
        <v>2</v>
      </c>
      <c r="I22" s="17" t="str">
        <f aca="false">IF(OR(D22="",E22="",C8=""),"",IF(N(F22)&gt;=100,"Hecha",IF(C8&lt;D22,"Aún no toca",IF(N(F22)/100&gt;=(MIN(C8,E22)-D22+1)/(E22-D22+1)-0.15,"En marcha","Vas tarde"))))</f>
        <v>Vas tarde</v>
      </c>
    </row>
    <row r="23" customFormat="false" ht="21.75" hidden="false" customHeight="true" outlineLevel="0" collapsed="false">
      <c r="B23" s="12" t="s">
        <v>30</v>
      </c>
      <c r="C23" s="12"/>
      <c r="D23" s="12"/>
      <c r="E23" s="12"/>
      <c r="F23" s="12"/>
      <c r="G23" s="12"/>
      <c r="H23" s="12"/>
      <c r="I23" s="12"/>
    </row>
    <row r="24" customFormat="false" ht="34.5" hidden="false" customHeight="true" outlineLevel="0" collapsed="false">
      <c r="B24" s="6" t="s">
        <v>31</v>
      </c>
      <c r="C24" s="13" t="s">
        <v>88</v>
      </c>
      <c r="D24" s="7" t="n">
        <v>1</v>
      </c>
      <c r="E24" s="7" t="n">
        <v>4</v>
      </c>
      <c r="F24" s="14" t="n">
        <v>0</v>
      </c>
      <c r="G24" s="15" t="s">
        <v>27</v>
      </c>
      <c r="H24" s="16" t="n">
        <f aca="false">IF(G24="","",IF(G24="Múltiplo",1,IF(G24="Se retiene",2,3)))</f>
        <v>2</v>
      </c>
      <c r="I24" s="17" t="str">
        <f aca="false">IF(OR(D24="",E24="",C8=""),"",IF(N(F24)&gt;=100,"Hecha",IF(C8&lt;D24,"Aún no toca",IF(N(F24)/100&gt;=(MIN(C8,E24)-D24+1)/(E24-D24+1)-0.15,"En marcha","Vas tarde"))))</f>
        <v>Vas tarde</v>
      </c>
    </row>
    <row r="25" customFormat="false" ht="34.5" hidden="false" customHeight="true" outlineLevel="0" collapsed="false">
      <c r="B25" s="6" t="s">
        <v>32</v>
      </c>
      <c r="C25" s="13" t="s">
        <v>86</v>
      </c>
      <c r="D25" s="7" t="n">
        <v>2</v>
      </c>
      <c r="E25" s="7" t="n">
        <v>4</v>
      </c>
      <c r="F25" s="14" t="n">
        <v>0</v>
      </c>
      <c r="G25" s="15" t="s">
        <v>27</v>
      </c>
      <c r="H25" s="16" t="n">
        <f aca="false">IF(G25="","",IF(G25="Múltiplo",1,IF(G25="Se retiene",2,3)))</f>
        <v>2</v>
      </c>
      <c r="I25" s="17" t="str">
        <f aca="false">IF(OR(D25="",E25="",C8=""),"",IF(N(F25)&gt;=100,"Hecha",IF(C8&lt;D25,"Aún no toca",IF(N(F25)/100&gt;=(MIN(C8,E25)-D25+1)/(E25-D25+1)-0.15,"En marcha","Vas tarde"))))</f>
        <v>Vas tarde</v>
      </c>
    </row>
    <row r="26" customFormat="false" ht="21.75" hidden="false" customHeight="true" outlineLevel="0" collapsed="false">
      <c r="B26" s="12" t="s">
        <v>33</v>
      </c>
      <c r="C26" s="12"/>
      <c r="D26" s="12"/>
      <c r="E26" s="12"/>
      <c r="F26" s="12"/>
      <c r="G26" s="12"/>
      <c r="H26" s="12"/>
      <c r="I26" s="12"/>
    </row>
    <row r="27" customFormat="false" ht="34.5" hidden="false" customHeight="true" outlineLevel="0" collapsed="false">
      <c r="B27" s="6" t="s">
        <v>34</v>
      </c>
      <c r="C27" s="13" t="s">
        <v>83</v>
      </c>
      <c r="D27" s="7" t="n">
        <v>3</v>
      </c>
      <c r="E27" s="7" t="n">
        <v>8</v>
      </c>
      <c r="F27" s="14" t="n">
        <v>10</v>
      </c>
      <c r="G27" s="15" t="s">
        <v>19</v>
      </c>
      <c r="H27" s="16" t="n">
        <f aca="false">IF(G27="","",IF(G27="Múltiplo",1,IF(G27="Se retiene",2,3)))</f>
        <v>1</v>
      </c>
      <c r="I27" s="17" t="str">
        <f aca="false">IF(OR(D27="",E27="",C8=""),"",IF(N(F27)&gt;=100,"Hecha",IF(C8&lt;D27,"Aún no toca",IF(N(F27)/100&gt;=(MIN(C8,E27)-D27+1)/(E27-D27+1)-0.15,"En marcha","Vas tarde"))))</f>
        <v>En marcha</v>
      </c>
    </row>
    <row r="28" customFormat="false" ht="21.75" hidden="false" customHeight="true" outlineLevel="0" collapsed="false">
      <c r="B28" s="12" t="s">
        <v>35</v>
      </c>
      <c r="C28" s="12"/>
      <c r="D28" s="12"/>
      <c r="E28" s="12"/>
      <c r="F28" s="12"/>
      <c r="G28" s="12"/>
      <c r="H28" s="12"/>
      <c r="I28" s="12"/>
    </row>
    <row r="29" customFormat="false" ht="34.5" hidden="false" customHeight="true" outlineLevel="0" collapsed="false">
      <c r="B29" s="6" t="s">
        <v>36</v>
      </c>
      <c r="C29" s="13" t="s">
        <v>83</v>
      </c>
      <c r="D29" s="7" t="n">
        <v>2</v>
      </c>
      <c r="E29" s="7" t="n">
        <v>5</v>
      </c>
      <c r="F29" s="14" t="n">
        <v>20</v>
      </c>
      <c r="G29" s="15" t="s">
        <v>19</v>
      </c>
      <c r="H29" s="16" t="n">
        <f aca="false">IF(G29="","",IF(G29="Múltiplo",1,IF(G29="Se retiene",2,3)))</f>
        <v>1</v>
      </c>
      <c r="I29" s="17" t="str">
        <f aca="false">IF(OR(D29="",E29="",C8=""),"",IF(N(F29)&gt;=100,"Hecha",IF(C8&lt;D29,"Aún no toca",IF(N(F29)/100&gt;=(MIN(C8,E29)-D29+1)/(E29-D29+1)-0.15,"En marcha","Vas tarde"))))</f>
        <v>Vas tarde</v>
      </c>
    </row>
    <row r="30" customFormat="false" ht="34.5" hidden="false" customHeight="true" outlineLevel="0" collapsed="false">
      <c r="B30" s="6" t="s">
        <v>37</v>
      </c>
      <c r="C30" s="13" t="s">
        <v>83</v>
      </c>
      <c r="D30" s="7" t="n">
        <v>4</v>
      </c>
      <c r="E30" s="7" t="n">
        <v>8</v>
      </c>
      <c r="F30" s="14" t="n">
        <v>0</v>
      </c>
      <c r="G30" s="15" t="s">
        <v>19</v>
      </c>
      <c r="H30" s="16" t="n">
        <f aca="false">IF(G30="","",IF(G30="Múltiplo",1,IF(G30="Se retiene",2,3)))</f>
        <v>1</v>
      </c>
      <c r="I30" s="17" t="str">
        <f aca="false">IF(OR(D30="",E30="",C8=""),"",IF(N(F30)&gt;=100,"Hecha",IF(C8&lt;D30,"Aún no toca",IF(N(F30)/100&gt;=(MIN(C8,E30)-D30+1)/(E30-D30+1)-0.15,"En marcha","Vas tarde"))))</f>
        <v>Aún no toca</v>
      </c>
    </row>
    <row r="31" customFormat="false" ht="34.5" hidden="false" customHeight="true" outlineLevel="0" collapsed="false">
      <c r="B31" s="6" t="s">
        <v>38</v>
      </c>
      <c r="C31" s="13" t="s">
        <v>83</v>
      </c>
      <c r="D31" s="7" t="n">
        <v>3</v>
      </c>
      <c r="E31" s="7" t="n">
        <v>6</v>
      </c>
      <c r="F31" s="14" t="n">
        <v>0</v>
      </c>
      <c r="G31" s="15" t="s">
        <v>19</v>
      </c>
      <c r="H31" s="16" t="n">
        <f aca="false">IF(G31="","",IF(G31="Múltiplo",1,IF(G31="Se retiene",2,3)))</f>
        <v>1</v>
      </c>
      <c r="I31" s="17" t="str">
        <f aca="false">IF(OR(D31="",E31="",C8=""),"",IF(N(F31)&gt;=100,"Hecha",IF(C8&lt;D31,"Aún no toca",IF(N(F31)/100&gt;=(MIN(C8,E31)-D31+1)/(E31-D31+1)-0.15,"En marcha","Vas tarde"))))</f>
        <v>Vas tarde</v>
      </c>
    </row>
    <row r="32" customFormat="false" ht="21.75" hidden="false" customHeight="true" outlineLevel="0" collapsed="false">
      <c r="B32" s="12" t="s">
        <v>39</v>
      </c>
      <c r="C32" s="12"/>
      <c r="D32" s="12"/>
      <c r="E32" s="12"/>
      <c r="F32" s="12"/>
      <c r="G32" s="12"/>
      <c r="H32" s="12"/>
      <c r="I32" s="12"/>
    </row>
    <row r="33" customFormat="false" ht="34.5" hidden="false" customHeight="true" outlineLevel="0" collapsed="false">
      <c r="B33" s="6" t="s">
        <v>40</v>
      </c>
      <c r="C33" s="13" t="s">
        <v>83</v>
      </c>
      <c r="D33" s="7" t="n">
        <v>7</v>
      </c>
      <c r="E33" s="7" t="n">
        <v>8</v>
      </c>
      <c r="F33" s="14" t="n">
        <v>0</v>
      </c>
      <c r="G33" s="15" t="s">
        <v>27</v>
      </c>
      <c r="H33" s="16" t="n">
        <f aca="false">IF(G33="","",IF(G33="Múltiplo",1,IF(G33="Se retiene",2,3)))</f>
        <v>2</v>
      </c>
      <c r="I33" s="17" t="str">
        <f aca="false">IF(OR(D33="",E33="",C8=""),"",IF(N(F33)&gt;=100,"Hecha",IF(C8&lt;D33,"Aún no toca",IF(N(F33)/100&gt;=(MIN(C8,E33)-D33+1)/(E33-D33+1)-0.15,"En marcha","Vas tarde"))))</f>
        <v>Aún no toca</v>
      </c>
    </row>
    <row r="35" customFormat="false" ht="24" hidden="false" customHeight="true" outlineLevel="0" collapsed="false">
      <c r="B35" s="11" t="s">
        <v>41</v>
      </c>
    </row>
    <row r="36" customFormat="false" ht="36" hidden="false" customHeight="true" outlineLevel="0" collapsed="false">
      <c r="B36" s="4" t="s">
        <v>42</v>
      </c>
      <c r="C36" s="5" t="s">
        <v>11</v>
      </c>
      <c r="D36" s="5" t="s">
        <v>43</v>
      </c>
      <c r="E36" s="5" t="s">
        <v>44</v>
      </c>
      <c r="F36" s="5" t="s">
        <v>45</v>
      </c>
    </row>
    <row r="37" customFormat="false" ht="18.75" hidden="false" customHeight="true" outlineLevel="0" collapsed="false">
      <c r="B37" s="15" t="s">
        <v>46</v>
      </c>
      <c r="C37" s="16" t="n">
        <f aca="false">IF(COUNT(D14:D15)=0,"",MIN(D14:D15))</f>
        <v>1</v>
      </c>
      <c r="D37" s="16" t="n">
        <f aca="false">IF(C37="","",C37-1)</f>
        <v>0</v>
      </c>
      <c r="E37" s="16" t="n">
        <f aca="false">IF(COUNT(E14:E15)=0,"",MAX(E14:E15)-C37+1)</f>
        <v>4</v>
      </c>
      <c r="F37" s="8" t="n">
        <f aca="false">IF(COUNT(F14:F15)=0,"",AVERAGE(F14:F15)/100)</f>
        <v>0.425</v>
      </c>
    </row>
    <row r="38" customFormat="false" ht="18.75" hidden="false" customHeight="true" outlineLevel="0" collapsed="false">
      <c r="B38" s="15" t="s">
        <v>47</v>
      </c>
      <c r="C38" s="16" t="n">
        <f aca="false">IF(COUNT(D17:D18)=0,"",MIN(D17:D18))</f>
        <v>1</v>
      </c>
      <c r="D38" s="16" t="n">
        <f aca="false">IF(C38="","",C38-1)</f>
        <v>0</v>
      </c>
      <c r="E38" s="16" t="n">
        <f aca="false">IF(COUNT(E17:E18)=0,"",MAX(E17:E18)-C38+1)</f>
        <v>4</v>
      </c>
      <c r="F38" s="8" t="n">
        <f aca="false">IF(COUNT(F17:F18)=0,"",AVERAGE(F17:F18)/100)</f>
        <v>0.35</v>
      </c>
    </row>
    <row r="39" customFormat="false" ht="18.75" hidden="false" customHeight="true" outlineLevel="0" collapsed="false">
      <c r="B39" s="15" t="s">
        <v>48</v>
      </c>
      <c r="C39" s="16" t="n">
        <f aca="false">IF(COUNT(D20:D22)=0,"",MIN(D20:D22))</f>
        <v>2</v>
      </c>
      <c r="D39" s="16" t="n">
        <f aca="false">IF(C39="","",C39-1)</f>
        <v>1</v>
      </c>
      <c r="E39" s="16" t="n">
        <f aca="false">IF(COUNT(E20:E22)=0,"",MAX(E20:E22)-C39+1)</f>
        <v>5</v>
      </c>
      <c r="F39" s="8" t="n">
        <f aca="false">IF(COUNT(F20:F22)=0,"",AVERAGE(F20:F22)/100)</f>
        <v>0</v>
      </c>
    </row>
    <row r="40" customFormat="false" ht="18.75" hidden="false" customHeight="true" outlineLevel="0" collapsed="false">
      <c r="B40" s="15" t="s">
        <v>49</v>
      </c>
      <c r="C40" s="16" t="n">
        <f aca="false">IF(COUNT(D24:D25)=0,"",MIN(D24:D25))</f>
        <v>1</v>
      </c>
      <c r="D40" s="16" t="n">
        <f aca="false">IF(C40="","",C40-1)</f>
        <v>0</v>
      </c>
      <c r="E40" s="16" t="n">
        <f aca="false">IF(COUNT(E24:E25)=0,"",MAX(E24:E25)-C40+1)</f>
        <v>4</v>
      </c>
      <c r="F40" s="8" t="n">
        <f aca="false">IF(COUNT(F24:F25)=0,"",AVERAGE(F24:F25)/100)</f>
        <v>0</v>
      </c>
    </row>
    <row r="41" customFormat="false" ht="18.75" hidden="false" customHeight="true" outlineLevel="0" collapsed="false">
      <c r="B41" s="15" t="s">
        <v>50</v>
      </c>
      <c r="C41" s="16" t="n">
        <f aca="false">IF(COUNT(D27:D27)=0,"",MIN(D27:D27))</f>
        <v>3</v>
      </c>
      <c r="D41" s="16" t="n">
        <f aca="false">IF(C41="","",C41-1)</f>
        <v>2</v>
      </c>
      <c r="E41" s="16" t="n">
        <f aca="false">IF(COUNT(E27:E27)=0,"",MAX(E27:E27)-C41+1)</f>
        <v>6</v>
      </c>
      <c r="F41" s="8" t="n">
        <f aca="false">IF(COUNT(F27:F27)=0,"",AVERAGE(F27:F27)/100)</f>
        <v>0.1</v>
      </c>
    </row>
    <row r="42" customFormat="false" ht="18.75" hidden="false" customHeight="true" outlineLevel="0" collapsed="false">
      <c r="B42" s="15" t="s">
        <v>51</v>
      </c>
      <c r="C42" s="16" t="n">
        <f aca="false">IF(COUNT(D29:D31)=0,"",MIN(D29:D31))</f>
        <v>2</v>
      </c>
      <c r="D42" s="16" t="n">
        <f aca="false">IF(C42="","",C42-1)</f>
        <v>1</v>
      </c>
      <c r="E42" s="16" t="n">
        <f aca="false">IF(COUNT(E29:E31)=0,"",MAX(E29:E31)-C42+1)</f>
        <v>7</v>
      </c>
      <c r="F42" s="8" t="n">
        <f aca="false">IF(COUNT(F29:F31)=0,"",AVERAGE(F29:F31)/100)</f>
        <v>0.0666666666666667</v>
      </c>
    </row>
    <row r="43" customFormat="false" ht="18.75" hidden="false" customHeight="true" outlineLevel="0" collapsed="false">
      <c r="B43" s="15" t="s">
        <v>52</v>
      </c>
      <c r="C43" s="16" t="n">
        <f aca="false">IF(COUNT(D33:D33)=0,"",MIN(D33:D33))</f>
        <v>7</v>
      </c>
      <c r="D43" s="16" t="n">
        <f aca="false">IF(C43="","",C43-1)</f>
        <v>6</v>
      </c>
      <c r="E43" s="16" t="n">
        <f aca="false">IF(COUNT(E33:E33)=0,"",MAX(E33:E33)-C43+1)</f>
        <v>2</v>
      </c>
      <c r="F43" s="8" t="n">
        <f aca="false">IF(COUNT(F33:F33)=0,"",AVERAGE(F33:F33)/100)</f>
        <v>0</v>
      </c>
    </row>
    <row r="44" customFormat="false" ht="19.5" hidden="false" customHeight="true" outlineLevel="0" collapsed="false">
      <c r="B44" s="18" t="s">
        <v>53</v>
      </c>
      <c r="F44" s="19" t="n">
        <f aca="false">IF(COUNT(F37:F43)=0,"",AVERAGE(F37:F43))</f>
        <v>0.13452380952381</v>
      </c>
    </row>
    <row r="46" customFormat="false" ht="24" hidden="false" customHeight="true" outlineLevel="0" collapsed="false">
      <c r="B46" s="11" t="s">
        <v>54</v>
      </c>
    </row>
    <row r="47" customFormat="false" ht="30" hidden="false" customHeight="true" outlineLevel="0" collapsed="false">
      <c r="B47" s="4" t="s">
        <v>55</v>
      </c>
      <c r="C47" s="5" t="s">
        <v>56</v>
      </c>
      <c r="D47" s="5" t="s">
        <v>57</v>
      </c>
      <c r="E47" s="5" t="s">
        <v>58</v>
      </c>
      <c r="F47" s="4" t="s">
        <v>59</v>
      </c>
    </row>
    <row r="48" customFormat="false" ht="34.5" hidden="false" customHeight="true" outlineLevel="0" collapsed="false">
      <c r="B48" s="6" t="s">
        <v>60</v>
      </c>
      <c r="C48" s="20" t="n">
        <v>46183</v>
      </c>
      <c r="D48" s="7" t="n">
        <v>2</v>
      </c>
      <c r="E48" s="21" t="s">
        <v>89</v>
      </c>
      <c r="F48" s="17" t="str">
        <f aca="false">IF(OR(E48="",D48="",C8=""),"",IF(E48="Sí","Conseguido",IF(C8&gt;D48,"Se ha pasado la fecha","Pendiente")))</f>
        <v>Conseguido</v>
      </c>
    </row>
    <row r="49" customFormat="false" ht="18.75" hidden="false" customHeight="true" outlineLevel="0" collapsed="false">
      <c r="B49" s="15" t="s">
        <v>61</v>
      </c>
      <c r="C49" s="20" t="n">
        <v>46619</v>
      </c>
      <c r="D49" s="7" t="n">
        <v>6</v>
      </c>
      <c r="E49" s="21" t="s">
        <v>90</v>
      </c>
      <c r="F49" s="17" t="str">
        <f aca="false">IF(OR(E49="",D49="",C8=""),"",IF(E49="Sí","Conseguido",IF(C8&gt;D49,"Se ha pasado la fecha","Pendiente")))</f>
        <v>Pendiente</v>
      </c>
    </row>
    <row r="50" customFormat="false" ht="34.5" hidden="false" customHeight="true" outlineLevel="0" collapsed="false">
      <c r="B50" s="6" t="s">
        <v>62</v>
      </c>
      <c r="C50" s="20" t="n">
        <v>46843</v>
      </c>
      <c r="D50" s="7" t="n">
        <v>8</v>
      </c>
      <c r="E50" s="21" t="s">
        <v>90</v>
      </c>
      <c r="F50" s="17" t="str">
        <f aca="false">IF(OR(E50="",D50="",C8=""),"",IF(E50="Sí","Conseguido",IF(C8&gt;D50,"Se ha pasado la fecha","Pendiente")))</f>
        <v>Pendiente</v>
      </c>
    </row>
    <row r="52" customFormat="false" ht="24" hidden="false" customHeight="true" outlineLevel="0" collapsed="false">
      <c r="B52" s="11" t="s">
        <v>63</v>
      </c>
    </row>
    <row r="53" customFormat="false" ht="36" hidden="false" customHeight="true" outlineLevel="0" collapsed="false">
      <c r="B53" s="4" t="s">
        <v>64</v>
      </c>
      <c r="C53" s="5" t="s">
        <v>65</v>
      </c>
      <c r="D53" s="5" t="s">
        <v>66</v>
      </c>
      <c r="E53" s="5" t="s">
        <v>15</v>
      </c>
      <c r="F53" s="4" t="s">
        <v>67</v>
      </c>
    </row>
    <row r="54" customFormat="false" ht="48.75" hidden="false" customHeight="true" outlineLevel="0" collapsed="false">
      <c r="B54" s="6" t="s">
        <v>68</v>
      </c>
      <c r="C54" s="16" t="n">
        <f aca="false">IF(COUNT(H14:H33)=0,"",COUNTIF(G14:G33,"Múltiplo"))</f>
        <v>6</v>
      </c>
      <c r="D54" s="8" t="n">
        <f aca="false">IF(COUNT(F14:F33)=0,"",SUMIF(G14:G33,"Múltiplo",F14:F33)/MAX(1,COUNTIF(G14:G33,"Múltiplo"))/100)</f>
        <v>0.191666666666667</v>
      </c>
      <c r="E54" s="15" t="s">
        <v>69</v>
      </c>
      <c r="F54" s="6" t="s">
        <v>70</v>
      </c>
    </row>
    <row r="55" customFormat="false" ht="48.75" hidden="false" customHeight="true" outlineLevel="0" collapsed="false">
      <c r="B55" s="6" t="s">
        <v>71</v>
      </c>
      <c r="C55" s="16" t="n">
        <f aca="false">IF(COUNT(H14:H33)=0,"",COUNTIF(G14:G33,"Se retiene"))</f>
        <v>6</v>
      </c>
      <c r="D55" s="8" t="n">
        <f aca="false">IF(COUNT(F14:F33)=0,"",SUMIF(G14:G33,"Se retiene",F14:F33)/MAX(1,COUNTIF(G14:G33,"Se retiene"))/100)</f>
        <v>0</v>
      </c>
      <c r="E55" s="15" t="s">
        <v>72</v>
      </c>
      <c r="F55" s="6" t="s">
        <v>73</v>
      </c>
    </row>
    <row r="56" customFormat="false" ht="48.75" hidden="false" customHeight="true" outlineLevel="0" collapsed="false">
      <c r="B56" s="6" t="s">
        <v>74</v>
      </c>
      <c r="C56" s="16" t="n">
        <f aca="false">IF(COUNT(H14:H33)=0,"",COUNTIF(G14:G33,"Se resta"))</f>
        <v>2</v>
      </c>
      <c r="D56" s="8" t="n">
        <f aca="false">IF(COUNT(F14:F33)=0,"",SUMIF(G14:G33,"Se resta",F14:F33)/MAX(1,COUNTIF(G14:G33,"Se resta"))/100)</f>
        <v>0.35</v>
      </c>
      <c r="E56" s="15" t="s">
        <v>75</v>
      </c>
      <c r="F56" s="6" t="s">
        <v>76</v>
      </c>
    </row>
    <row r="58" customFormat="false" ht="15" hidden="false" customHeight="true" outlineLevel="0" collapsed="false">
      <c r="B58" s="22" t="s">
        <v>77</v>
      </c>
      <c r="C58" s="23" t="s">
        <v>78</v>
      </c>
      <c r="D58" s="23"/>
      <c r="E58" s="23" t="s">
        <v>79</v>
      </c>
      <c r="F58" s="23"/>
      <c r="G58" s="23" t="s">
        <v>80</v>
      </c>
      <c r="H58" s="23"/>
      <c r="I58" s="23"/>
    </row>
    <row r="59" customFormat="false" ht="30" hidden="false" customHeight="true" outlineLevel="0" collapsed="false">
      <c r="B59" s="24" t="n">
        <f aca="false">IF(F44="","",F44)</f>
        <v>0.13452380952381</v>
      </c>
      <c r="C59" s="25" t="n">
        <f aca="false">IF(C8="","",C8)</f>
        <v>3</v>
      </c>
      <c r="D59" s="25"/>
      <c r="E59" s="26" t="n">
        <f aca="false">IF(C8="","",COUNTIF(I14:I33,"Vas tarde"))</f>
        <v>11</v>
      </c>
      <c r="F59" s="26"/>
      <c r="G59" s="27" t="n">
        <f aca="false">IF(D9="","",D9)</f>
        <v>100000</v>
      </c>
      <c r="H59" s="27"/>
      <c r="I59" s="27"/>
    </row>
  </sheetData>
  <sheetProtection sheet="true"/>
  <mergeCells count="14">
    <mergeCell ref="B4:I4"/>
    <mergeCell ref="B13:I13"/>
    <mergeCell ref="B16:I16"/>
    <mergeCell ref="B19:I19"/>
    <mergeCell ref="B23:I23"/>
    <mergeCell ref="B26:I26"/>
    <mergeCell ref="B28:I28"/>
    <mergeCell ref="B32:I32"/>
    <mergeCell ref="C58:D58"/>
    <mergeCell ref="E58:F58"/>
    <mergeCell ref="G58:I58"/>
    <mergeCell ref="C59:D59"/>
    <mergeCell ref="E59:F59"/>
    <mergeCell ref="G59:I59"/>
  </mergeCells>
  <conditionalFormatting sqref="F37">
    <cfRule type="cellIs" priority="2" operator="greaterThanOrEqual" aboveAverage="0" equalAverage="0" bottom="0" percent="0" rank="0" text="" dxfId="0">
      <formula>0.6</formula>
    </cfRule>
    <cfRule type="cellIs" priority="3" operator="lessThan" aboveAverage="0" equalAverage="0" bottom="0" percent="0" rank="0" text="" dxfId="1">
      <formula>0.2</formula>
    </cfRule>
  </conditionalFormatting>
  <conditionalFormatting sqref="F38">
    <cfRule type="cellIs" priority="4" operator="greaterThanOrEqual" aboveAverage="0" equalAverage="0" bottom="0" percent="0" rank="0" text="" dxfId="0">
      <formula>0.6</formula>
    </cfRule>
    <cfRule type="cellIs" priority="5" operator="lessThan" aboveAverage="0" equalAverage="0" bottom="0" percent="0" rank="0" text="" dxfId="1">
      <formula>0.2</formula>
    </cfRule>
  </conditionalFormatting>
  <conditionalFormatting sqref="F39">
    <cfRule type="cellIs" priority="6" operator="greaterThanOrEqual" aboveAverage="0" equalAverage="0" bottom="0" percent="0" rank="0" text="" dxfId="0">
      <formula>0.6</formula>
    </cfRule>
    <cfRule type="cellIs" priority="7" operator="lessThan" aboveAverage="0" equalAverage="0" bottom="0" percent="0" rank="0" text="" dxfId="1">
      <formula>0.2</formula>
    </cfRule>
  </conditionalFormatting>
  <conditionalFormatting sqref="F40">
    <cfRule type="cellIs" priority="8" operator="greaterThanOrEqual" aboveAverage="0" equalAverage="0" bottom="0" percent="0" rank="0" text="" dxfId="0">
      <formula>0.6</formula>
    </cfRule>
    <cfRule type="cellIs" priority="9" operator="lessThan" aboveAverage="0" equalAverage="0" bottom="0" percent="0" rank="0" text="" dxfId="1">
      <formula>0.2</formula>
    </cfRule>
  </conditionalFormatting>
  <conditionalFormatting sqref="F41">
    <cfRule type="cellIs" priority="10" operator="greaterThanOrEqual" aboveAverage="0" equalAverage="0" bottom="0" percent="0" rank="0" text="" dxfId="0">
      <formula>0.6</formula>
    </cfRule>
    <cfRule type="cellIs" priority="11" operator="lessThan" aboveAverage="0" equalAverage="0" bottom="0" percent="0" rank="0" text="" dxfId="1">
      <formula>0.2</formula>
    </cfRule>
  </conditionalFormatting>
  <conditionalFormatting sqref="F42">
    <cfRule type="cellIs" priority="12" operator="greaterThanOrEqual" aboveAverage="0" equalAverage="0" bottom="0" percent="0" rank="0" text="" dxfId="0">
      <formula>0.6</formula>
    </cfRule>
    <cfRule type="cellIs" priority="13" operator="lessThan" aboveAverage="0" equalAverage="0" bottom="0" percent="0" rank="0" text="" dxfId="1">
      <formula>0.2</formula>
    </cfRule>
  </conditionalFormatting>
  <conditionalFormatting sqref="F43">
    <cfRule type="cellIs" priority="14" operator="greaterThanOrEqual" aboveAverage="0" equalAverage="0" bottom="0" percent="0" rank="0" text="" dxfId="0">
      <formula>0.6</formula>
    </cfRule>
    <cfRule type="cellIs" priority="15" operator="lessThan" aboveAverage="0" equalAverage="0" bottom="0" percent="0" rank="0" text="" dxfId="1">
      <formula>0.2</formula>
    </cfRule>
  </conditionalFormatting>
  <conditionalFormatting sqref="F44">
    <cfRule type="cellIs" priority="16" operator="greaterThanOrEqual" aboveAverage="0" equalAverage="0" bottom="0" percent="0" rank="0" text="" dxfId="0">
      <formula>0.6</formula>
    </cfRule>
    <cfRule type="cellIs" priority="17" operator="lessThan" aboveAverage="0" equalAverage="0" bottom="0" percent="0" rank="0" text="" dxfId="1">
      <formula>0.2</formula>
    </cfRule>
  </conditionalFormatting>
  <dataValidations count="3">
    <dataValidation allowBlank="true" error="Elige un valor de la lista." errorStyle="stop" errorTitle="Valor no válido" operator="between" prompt="Sí o No" promptTitle="Qué escribir aquí" showDropDown="false" showErrorMessage="false" showInputMessage="true" sqref="E48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E49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E50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9" t="s">
        <v>91</v>
      </c>
    </row>
    <row r="5" customFormat="false" ht="24" hidden="false" customHeight="true" outlineLevel="0" collapsed="false">
      <c r="B5" s="11" t="s">
        <v>92</v>
      </c>
    </row>
    <row r="6" customFormat="false" ht="75" hidden="false" customHeight="true" outlineLevel="0" collapsed="false">
      <c r="B6" s="30" t="s">
        <v>93</v>
      </c>
      <c r="C6" s="30"/>
    </row>
    <row r="8" customFormat="false" ht="24" hidden="false" customHeight="true" outlineLevel="0" collapsed="false">
      <c r="B8" s="11" t="s">
        <v>94</v>
      </c>
    </row>
    <row r="9" customFormat="false" ht="30" hidden="false" customHeight="true" outlineLevel="0" collapsed="false">
      <c r="B9" s="30" t="s">
        <v>95</v>
      </c>
      <c r="C9" s="30"/>
    </row>
    <row r="10" customFormat="false" ht="30" hidden="false" customHeight="true" outlineLevel="0" collapsed="false">
      <c r="B10" s="30" t="s">
        <v>96</v>
      </c>
      <c r="C10" s="30"/>
    </row>
    <row r="11" customFormat="false" ht="30" hidden="false" customHeight="true" outlineLevel="0" collapsed="false">
      <c r="B11" s="30" t="s">
        <v>97</v>
      </c>
      <c r="C11" s="30"/>
    </row>
    <row r="12" customFormat="false" ht="30" hidden="false" customHeight="true" outlineLevel="0" collapsed="false">
      <c r="B12" s="30" t="s">
        <v>98</v>
      </c>
      <c r="C12" s="30"/>
    </row>
    <row r="14" customFormat="false" ht="24" hidden="false" customHeight="true" outlineLevel="0" collapsed="false">
      <c r="B14" s="11" t="s">
        <v>99</v>
      </c>
    </row>
    <row r="15" customFormat="false" ht="30" hidden="false" customHeight="true" outlineLevel="0" collapsed="false">
      <c r="B15" s="30" t="s">
        <v>100</v>
      </c>
      <c r="C15" s="30"/>
    </row>
    <row r="16" customFormat="false" ht="45" hidden="false" customHeight="true" outlineLevel="0" collapsed="false">
      <c r="B16" s="30" t="s">
        <v>101</v>
      </c>
      <c r="C16" s="30"/>
    </row>
    <row r="17" customFormat="false" ht="30" hidden="false" customHeight="true" outlineLevel="0" collapsed="false">
      <c r="B17" s="30" t="s">
        <v>102</v>
      </c>
      <c r="C17" s="30"/>
    </row>
    <row r="18" customFormat="false" ht="30" hidden="false" customHeight="true" outlineLevel="0" collapsed="false">
      <c r="B18" s="30" t="s">
        <v>103</v>
      </c>
      <c r="C18" s="30"/>
    </row>
    <row r="19" customFormat="false" ht="15.75" hidden="false" customHeight="true" outlineLevel="0" collapsed="false">
      <c r="B19" s="30" t="s">
        <v>104</v>
      </c>
      <c r="C19" s="30"/>
    </row>
    <row r="21" customFormat="false" ht="24" hidden="false" customHeight="true" outlineLevel="0" collapsed="false">
      <c r="B21" s="11" t="s">
        <v>105</v>
      </c>
    </row>
    <row r="22" customFormat="false" ht="60" hidden="false" customHeight="true" outlineLevel="0" collapsed="false">
      <c r="B22" s="30" t="s">
        <v>106</v>
      </c>
      <c r="C22" s="30"/>
    </row>
    <row r="23" customFormat="false" ht="30" hidden="false" customHeight="true" outlineLevel="0" collapsed="false">
      <c r="B23" s="30" t="s">
        <v>107</v>
      </c>
      <c r="C23" s="30"/>
    </row>
    <row r="24" customFormat="false" ht="45" hidden="false" customHeight="true" outlineLevel="0" collapsed="false">
      <c r="B24" s="30" t="s">
        <v>108</v>
      </c>
      <c r="C24" s="30"/>
    </row>
    <row r="25" customFormat="false" ht="45" hidden="false" customHeight="true" outlineLevel="0" collapsed="false">
      <c r="B25" s="30" t="s">
        <v>109</v>
      </c>
      <c r="C25" s="30"/>
    </row>
    <row r="27" customFormat="false" ht="24" hidden="false" customHeight="true" outlineLevel="0" collapsed="false">
      <c r="B27" s="31" t="s">
        <v>110</v>
      </c>
    </row>
    <row r="28" customFormat="false" ht="105" hidden="false" customHeight="true" outlineLevel="0" collapsed="false">
      <c r="B28" s="32" t="s">
        <v>111</v>
      </c>
      <c r="C28" s="32"/>
    </row>
    <row r="30" customFormat="false" ht="24" hidden="false" customHeight="true" outlineLevel="0" collapsed="false">
      <c r="B30" s="11" t="s">
        <v>112</v>
      </c>
    </row>
    <row r="31" customFormat="false" ht="19.5" hidden="false" customHeight="true" outlineLevel="0" collapsed="false">
      <c r="B31" s="33" t="s">
        <v>113</v>
      </c>
      <c r="C31" s="33"/>
    </row>
    <row r="32" customFormat="false" ht="19.5" hidden="false" customHeight="true" outlineLevel="0" collapsed="false">
      <c r="B32" s="34" t="s">
        <v>114</v>
      </c>
      <c r="C32" s="34"/>
    </row>
    <row r="33" customFormat="false" ht="19.5" hidden="false" customHeight="true" outlineLevel="0" collapsed="false">
      <c r="B33" s="35" t="s">
        <v>115</v>
      </c>
      <c r="C33" s="35"/>
    </row>
  </sheetData>
  <sheetProtection sheet="true"/>
  <mergeCells count="18">
    <mergeCell ref="B6:C6"/>
    <mergeCell ref="B9:C9"/>
    <mergeCell ref="B10:C10"/>
    <mergeCell ref="B11:C11"/>
    <mergeCell ref="B12:C12"/>
    <mergeCell ref="B15:C15"/>
    <mergeCell ref="B16:C16"/>
    <mergeCell ref="B17:C17"/>
    <mergeCell ref="B18:C18"/>
    <mergeCell ref="B19:C19"/>
    <mergeCell ref="B22:C22"/>
    <mergeCell ref="B23:C23"/>
    <mergeCell ref="B24:C24"/>
    <mergeCell ref="B25:C25"/>
    <mergeCell ref="B28:C28"/>
    <mergeCell ref="B31:C31"/>
    <mergeCell ref="B32:C32"/>
    <mergeCell ref="B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2026-09-10T12:24:01Z</dcterms:created>
  <dc:creator>openpyxl</dc:creator>
  <dc:description/>
  <dc:language>en-US</dc:language>
  <cp:lastModifiedBy/>
  <dcterms:modified xsi:type="dcterms:W3CDTF">2026-09-10T12:24:01Z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